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001419\Desktop\"/>
    </mc:Choice>
  </mc:AlternateContent>
  <xr:revisionPtr revIDLastSave="0" documentId="13_ncr:1_{56EE61DF-FEE5-4FCE-B39C-D8E64D0709F8}" xr6:coauthVersionLast="47" xr6:coauthVersionMax="47" xr10:uidLastSave="{00000000-0000-0000-0000-000000000000}"/>
  <bookViews>
    <workbookView xWindow="-120" yWindow="-120" windowWidth="29040" windowHeight="15720" tabRatio="766" firstSheet="2" activeTab="10" xr2:uid="{00000000-000D-0000-FFFF-FFFF00000000}"/>
  </bookViews>
  <sheets>
    <sheet name="貼り付けシート１" sheetId="57" state="hidden" r:id="rId1"/>
    <sheet name="コピーシート" sheetId="17" state="hidden" r:id="rId2"/>
    <sheet name="４月" sheetId="34" r:id="rId3"/>
    <sheet name="５月" sheetId="35" r:id="rId4"/>
    <sheet name="６月" sheetId="36" r:id="rId5"/>
    <sheet name="７月" sheetId="37" r:id="rId6"/>
    <sheet name="８月" sheetId="38" r:id="rId7"/>
    <sheet name="９月" sheetId="39" r:id="rId8"/>
    <sheet name="10月" sheetId="40" r:id="rId9"/>
    <sheet name="11月" sheetId="41" r:id="rId10"/>
    <sheet name="12月" sheetId="42" r:id="rId11"/>
    <sheet name="12月（全住民） (年報用)" sheetId="46" state="hidden" r:id="rId12"/>
    <sheet name="1月（全住民）" sheetId="43" state="hidden" r:id="rId13"/>
    <sheet name="2月（全住民）" sheetId="44" state="hidden" r:id="rId14"/>
    <sheet name="3月（全住民）" sheetId="45" state="hidden" r:id="rId15"/>
  </sheets>
  <definedNames>
    <definedName name="_A600000" localSheetId="0">#REF!</definedName>
    <definedName name="_A600000">コピーシート!$A$25209</definedName>
    <definedName name="_A655555" localSheetId="0">#REF!</definedName>
    <definedName name="_A655555">コピーシート!$A$25209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5" i="38" l="1"/>
  <c r="AC35" i="38"/>
  <c r="AC39" i="38" s="1"/>
  <c r="AC9" i="42" l="1"/>
  <c r="AB9" i="42"/>
  <c r="B4" i="17"/>
  <c r="V4" i="36"/>
  <c r="AC30" i="34" l="1"/>
  <c r="AA36" i="43" l="1"/>
  <c r="AC9" i="43" l="1"/>
  <c r="AB9" i="43"/>
  <c r="AA9" i="43"/>
  <c r="W12" i="42" l="1"/>
  <c r="V11" i="40" l="1"/>
  <c r="G18" i="17" l="1"/>
  <c r="R38" i="17" l="1"/>
  <c r="Q38" i="17"/>
  <c r="M38" i="17"/>
  <c r="L38" i="17"/>
  <c r="H38" i="17"/>
  <c r="G38" i="17"/>
  <c r="C38" i="17"/>
  <c r="B38" i="17"/>
  <c r="R37" i="17"/>
  <c r="Q37" i="17"/>
  <c r="M37" i="17"/>
  <c r="L37" i="17"/>
  <c r="H37" i="17"/>
  <c r="G37" i="17"/>
  <c r="C37" i="17"/>
  <c r="B37" i="17"/>
  <c r="R36" i="17"/>
  <c r="Q36" i="17"/>
  <c r="M36" i="17"/>
  <c r="L36" i="17"/>
  <c r="H36" i="17"/>
  <c r="G36" i="17"/>
  <c r="C36" i="17"/>
  <c r="B36" i="17"/>
  <c r="R35" i="17"/>
  <c r="Q35" i="17"/>
  <c r="M35" i="17"/>
  <c r="L35" i="17"/>
  <c r="H35" i="17"/>
  <c r="G35" i="17"/>
  <c r="C35" i="17"/>
  <c r="B35" i="17"/>
  <c r="R34" i="17"/>
  <c r="Q34" i="17"/>
  <c r="M34" i="17"/>
  <c r="L34" i="17"/>
  <c r="H34" i="17"/>
  <c r="G34" i="17"/>
  <c r="C34" i="17"/>
  <c r="B34" i="17"/>
  <c r="R32" i="17"/>
  <c r="Q32" i="17"/>
  <c r="M32" i="17"/>
  <c r="L32" i="17"/>
  <c r="H32" i="17"/>
  <c r="G32" i="17"/>
  <c r="C32" i="17"/>
  <c r="B32" i="17"/>
  <c r="R31" i="17"/>
  <c r="Q31" i="17"/>
  <c r="M31" i="17"/>
  <c r="L31" i="17"/>
  <c r="H31" i="17"/>
  <c r="G31" i="17"/>
  <c r="C31" i="17"/>
  <c r="B31" i="17"/>
  <c r="R30" i="17"/>
  <c r="Q30" i="17"/>
  <c r="M30" i="17"/>
  <c r="L30" i="17"/>
  <c r="H30" i="17"/>
  <c r="G30" i="17"/>
  <c r="C30" i="17"/>
  <c r="B30" i="17"/>
  <c r="R29" i="17"/>
  <c r="Q29" i="17"/>
  <c r="M29" i="17"/>
  <c r="L29" i="17"/>
  <c r="H29" i="17"/>
  <c r="G29" i="17"/>
  <c r="C29" i="17"/>
  <c r="B29" i="17"/>
  <c r="R28" i="17"/>
  <c r="Q28" i="17"/>
  <c r="M28" i="17"/>
  <c r="L28" i="17"/>
  <c r="H28" i="17"/>
  <c r="G28" i="17"/>
  <c r="C28" i="17"/>
  <c r="B28" i="17"/>
  <c r="R26" i="17"/>
  <c r="Q26" i="17"/>
  <c r="M26" i="17"/>
  <c r="L26" i="17"/>
  <c r="H26" i="17"/>
  <c r="G26" i="17"/>
  <c r="C26" i="17"/>
  <c r="B26" i="17"/>
  <c r="R25" i="17"/>
  <c r="Q25" i="17"/>
  <c r="M25" i="17"/>
  <c r="L25" i="17"/>
  <c r="H25" i="17"/>
  <c r="G25" i="17"/>
  <c r="C25" i="17"/>
  <c r="B25" i="17"/>
  <c r="R24" i="17"/>
  <c r="Q24" i="17"/>
  <c r="M24" i="17"/>
  <c r="L24" i="17"/>
  <c r="H24" i="17"/>
  <c r="G24" i="17"/>
  <c r="C24" i="17"/>
  <c r="B24" i="17"/>
  <c r="R23" i="17"/>
  <c r="Q23" i="17"/>
  <c r="M23" i="17"/>
  <c r="L23" i="17"/>
  <c r="H23" i="17"/>
  <c r="G23" i="17"/>
  <c r="C23" i="17"/>
  <c r="B23" i="17"/>
  <c r="R22" i="17"/>
  <c r="Q22" i="17"/>
  <c r="M22" i="17"/>
  <c r="L22" i="17"/>
  <c r="H22" i="17"/>
  <c r="G22" i="17"/>
  <c r="C22" i="17"/>
  <c r="B22" i="17"/>
  <c r="R20" i="17"/>
  <c r="Q20" i="17"/>
  <c r="M20" i="17"/>
  <c r="L20" i="17"/>
  <c r="H20" i="17"/>
  <c r="G20" i="17"/>
  <c r="C20" i="17"/>
  <c r="B20" i="17"/>
  <c r="R19" i="17"/>
  <c r="Q19" i="17"/>
  <c r="M19" i="17"/>
  <c r="L19" i="17"/>
  <c r="H19" i="17"/>
  <c r="G19" i="17"/>
  <c r="C19" i="17"/>
  <c r="B19" i="17"/>
  <c r="R18" i="17"/>
  <c r="Q18" i="17"/>
  <c r="M18" i="17"/>
  <c r="L18" i="17"/>
  <c r="H18" i="17"/>
  <c r="C18" i="17"/>
  <c r="B18" i="17"/>
  <c r="R17" i="17"/>
  <c r="Q17" i="17"/>
  <c r="M17" i="17"/>
  <c r="L17" i="17"/>
  <c r="H17" i="17"/>
  <c r="G17" i="17"/>
  <c r="C17" i="17"/>
  <c r="B17" i="17"/>
  <c r="R16" i="17"/>
  <c r="Q16" i="17"/>
  <c r="M16" i="17"/>
  <c r="L16" i="17"/>
  <c r="H16" i="17"/>
  <c r="G16" i="17"/>
  <c r="C16" i="17"/>
  <c r="B16" i="17"/>
  <c r="R14" i="17"/>
  <c r="Q14" i="17"/>
  <c r="M14" i="17"/>
  <c r="L14" i="17"/>
  <c r="H14" i="17"/>
  <c r="G14" i="17"/>
  <c r="C14" i="17"/>
  <c r="B14" i="17"/>
  <c r="R13" i="17"/>
  <c r="Q13" i="17"/>
  <c r="M13" i="17"/>
  <c r="L13" i="17"/>
  <c r="H13" i="17"/>
  <c r="G13" i="17"/>
  <c r="C13" i="17"/>
  <c r="B13" i="17"/>
  <c r="R12" i="17"/>
  <c r="Q12" i="17"/>
  <c r="M12" i="17"/>
  <c r="L12" i="17"/>
  <c r="H12" i="17"/>
  <c r="G12" i="17"/>
  <c r="C12" i="17"/>
  <c r="B12" i="17"/>
  <c r="R11" i="17"/>
  <c r="Q11" i="17"/>
  <c r="M11" i="17"/>
  <c r="L11" i="17"/>
  <c r="H11" i="17"/>
  <c r="G11" i="17"/>
  <c r="C11" i="17"/>
  <c r="B11" i="17"/>
  <c r="R10" i="17"/>
  <c r="Q10" i="17"/>
  <c r="M10" i="17"/>
  <c r="L10" i="17"/>
  <c r="H10" i="17"/>
  <c r="G10" i="17"/>
  <c r="C10" i="17"/>
  <c r="B10" i="17"/>
  <c r="R8" i="17"/>
  <c r="Q8" i="17"/>
  <c r="M8" i="17"/>
  <c r="L8" i="17"/>
  <c r="H8" i="17"/>
  <c r="G8" i="17"/>
  <c r="C8" i="17"/>
  <c r="B8" i="17"/>
  <c r="R7" i="17"/>
  <c r="Q7" i="17"/>
  <c r="M7" i="17"/>
  <c r="L7" i="17"/>
  <c r="H7" i="17"/>
  <c r="G7" i="17"/>
  <c r="C7" i="17"/>
  <c r="B7" i="17"/>
  <c r="R6" i="17"/>
  <c r="Q6" i="17"/>
  <c r="M6" i="17"/>
  <c r="L6" i="17"/>
  <c r="H6" i="17"/>
  <c r="G6" i="17"/>
  <c r="C6" i="17"/>
  <c r="B6" i="17"/>
  <c r="R5" i="17"/>
  <c r="Q5" i="17"/>
  <c r="M5" i="17"/>
  <c r="L5" i="17"/>
  <c r="H5" i="17"/>
  <c r="G5" i="17"/>
  <c r="C5" i="17"/>
  <c r="B5" i="17"/>
  <c r="R4" i="17"/>
  <c r="Q4" i="17"/>
  <c r="M4" i="17"/>
  <c r="L4" i="17"/>
  <c r="H4" i="17"/>
  <c r="G4" i="17"/>
  <c r="C4" i="17"/>
  <c r="AC30" i="35" l="1"/>
  <c r="AB30" i="35"/>
  <c r="AA30" i="35"/>
  <c r="AC23" i="35"/>
  <c r="AB23" i="35"/>
  <c r="AA23" i="35"/>
  <c r="AC16" i="35"/>
  <c r="AB16" i="35"/>
  <c r="AA16" i="35"/>
  <c r="AC9" i="35"/>
  <c r="AB9" i="35"/>
  <c r="AA9" i="35"/>
  <c r="D4" i="17" l="1"/>
  <c r="V4" i="34" l="1"/>
  <c r="W4" i="34"/>
  <c r="V5" i="34"/>
  <c r="W5" i="34"/>
  <c r="X5" i="34"/>
  <c r="V6" i="34"/>
  <c r="W6" i="34"/>
  <c r="V7" i="34"/>
  <c r="W7" i="34"/>
  <c r="V9" i="34"/>
  <c r="W9" i="34"/>
  <c r="AA9" i="34"/>
  <c r="AB9" i="34"/>
  <c r="AC9" i="34"/>
  <c r="V10" i="34"/>
  <c r="W10" i="34"/>
  <c r="V11" i="34"/>
  <c r="X11" i="34" s="1"/>
  <c r="W11" i="34"/>
  <c r="V12" i="34"/>
  <c r="W12" i="34"/>
  <c r="V13" i="34"/>
  <c r="W13" i="34"/>
  <c r="V14" i="34"/>
  <c r="W14" i="34"/>
  <c r="X14" i="34" s="1"/>
  <c r="V15" i="34"/>
  <c r="W15" i="34"/>
  <c r="V16" i="34"/>
  <c r="W16" i="34"/>
  <c r="AA16" i="34"/>
  <c r="AB16" i="34"/>
  <c r="AC16" i="34"/>
  <c r="V17" i="34"/>
  <c r="W17" i="34"/>
  <c r="V18" i="34"/>
  <c r="W18" i="34"/>
  <c r="V19" i="34"/>
  <c r="W19" i="34"/>
  <c r="V20" i="34"/>
  <c r="W20" i="34"/>
  <c r="AA23" i="34"/>
  <c r="AB23" i="34"/>
  <c r="AC23" i="34"/>
  <c r="AA30" i="34"/>
  <c r="AB30" i="34"/>
  <c r="AA35" i="34"/>
  <c r="AB35" i="34"/>
  <c r="AA36" i="34"/>
  <c r="AB36" i="34"/>
  <c r="AA37" i="34"/>
  <c r="AB37" i="34"/>
  <c r="AA38" i="34"/>
  <c r="AB38" i="34"/>
  <c r="AC36" i="34" l="1"/>
  <c r="AC35" i="34"/>
  <c r="X18" i="34"/>
  <c r="X10" i="34"/>
  <c r="X19" i="34"/>
  <c r="X20" i="34"/>
  <c r="X17" i="34"/>
  <c r="X12" i="34"/>
  <c r="X15" i="34"/>
  <c r="X7" i="34"/>
  <c r="X4" i="34"/>
  <c r="X8" i="34" s="1"/>
  <c r="AC38" i="34"/>
  <c r="AC37" i="34"/>
  <c r="AA39" i="34"/>
  <c r="AB39" i="34"/>
  <c r="X13" i="34"/>
  <c r="X16" i="34"/>
  <c r="X6" i="34"/>
  <c r="V8" i="34"/>
  <c r="V30" i="34" s="1"/>
  <c r="V36" i="34"/>
  <c r="X9" i="34"/>
  <c r="V24" i="34"/>
  <c r="V31" i="34"/>
  <c r="W8" i="34"/>
  <c r="W32" i="34" s="1"/>
  <c r="AB38" i="46"/>
  <c r="AA38" i="46"/>
  <c r="AB37" i="46"/>
  <c r="AA37" i="46"/>
  <c r="AB36" i="46"/>
  <c r="AA36" i="46"/>
  <c r="AB35" i="46"/>
  <c r="AA35" i="46"/>
  <c r="AC47" i="46"/>
  <c r="AB47" i="46"/>
  <c r="AA47" i="46"/>
  <c r="AC46" i="46"/>
  <c r="AB46" i="46"/>
  <c r="AA46" i="46"/>
  <c r="W20" i="46"/>
  <c r="V20" i="46"/>
  <c r="W19" i="46"/>
  <c r="V19" i="46"/>
  <c r="W18" i="46"/>
  <c r="V18" i="46"/>
  <c r="W17" i="46"/>
  <c r="V17" i="46"/>
  <c r="X17" i="46" s="1"/>
  <c r="AC45" i="46"/>
  <c r="AB45" i="46"/>
  <c r="AA45" i="46"/>
  <c r="W16" i="46"/>
  <c r="V16" i="46"/>
  <c r="W15" i="46"/>
  <c r="V15" i="46"/>
  <c r="W14" i="46"/>
  <c r="V14" i="46"/>
  <c r="W13" i="46"/>
  <c r="V13" i="46"/>
  <c r="W12" i="46"/>
  <c r="V12" i="46"/>
  <c r="W11" i="46"/>
  <c r="V11" i="46"/>
  <c r="W10" i="46"/>
  <c r="V10" i="46"/>
  <c r="AC44" i="46"/>
  <c r="AB44" i="46"/>
  <c r="AA44" i="46"/>
  <c r="W9" i="46"/>
  <c r="V9" i="46"/>
  <c r="W7" i="46"/>
  <c r="V7" i="46"/>
  <c r="W6" i="46"/>
  <c r="V6" i="46"/>
  <c r="W5" i="46"/>
  <c r="V5" i="46"/>
  <c r="W4" i="46"/>
  <c r="V4" i="46"/>
  <c r="AC39" i="34" l="1"/>
  <c r="V39" i="34"/>
  <c r="V35" i="34"/>
  <c r="X38" i="34"/>
  <c r="X36" i="34"/>
  <c r="X24" i="34"/>
  <c r="X33" i="34"/>
  <c r="V33" i="34"/>
  <c r="V26" i="34"/>
  <c r="X32" i="34"/>
  <c r="V25" i="34"/>
  <c r="V23" i="34"/>
  <c r="V32" i="34"/>
  <c r="V38" i="34"/>
  <c r="V37" i="34"/>
  <c r="V28" i="34"/>
  <c r="V29" i="34"/>
  <c r="V34" i="34"/>
  <c r="W25" i="34"/>
  <c r="X35" i="34"/>
  <c r="W24" i="34"/>
  <c r="W31" i="34"/>
  <c r="W37" i="34"/>
  <c r="W23" i="34"/>
  <c r="W26" i="34"/>
  <c r="W30" i="34"/>
  <c r="W33" i="34"/>
  <c r="W38" i="34"/>
  <c r="W28" i="34"/>
  <c r="W35" i="34"/>
  <c r="W29" i="34"/>
  <c r="X37" i="34"/>
  <c r="X25" i="34"/>
  <c r="X23" i="34"/>
  <c r="W36" i="34"/>
  <c r="X26" i="34"/>
  <c r="X28" i="34"/>
  <c r="X34" i="34"/>
  <c r="W34" i="34"/>
  <c r="W39" i="34"/>
  <c r="X31" i="34"/>
  <c r="X29" i="34"/>
  <c r="X30" i="34"/>
  <c r="X39" i="34"/>
  <c r="X9" i="46"/>
  <c r="X16" i="46"/>
  <c r="AC37" i="46"/>
  <c r="X6" i="46"/>
  <c r="X20" i="46"/>
  <c r="AC35" i="46"/>
  <c r="AC36" i="46"/>
  <c r="X11" i="46"/>
  <c r="X15" i="46"/>
  <c r="X13" i="46"/>
  <c r="AC38" i="46"/>
  <c r="AB39" i="46"/>
  <c r="AB48" i="46" s="1"/>
  <c r="AA39" i="46"/>
  <c r="AA48" i="46" s="1"/>
  <c r="X18" i="46"/>
  <c r="X10" i="46"/>
  <c r="W8" i="46"/>
  <c r="W30" i="46" s="1"/>
  <c r="V8" i="46"/>
  <c r="V32" i="46" s="1"/>
  <c r="X5" i="46"/>
  <c r="X7" i="46"/>
  <c r="X14" i="46"/>
  <c r="X12" i="46"/>
  <c r="X19" i="46"/>
  <c r="X4" i="46"/>
  <c r="AB38" i="44"/>
  <c r="AA38" i="44"/>
  <c r="AB37" i="44"/>
  <c r="AA37" i="44"/>
  <c r="AB36" i="44"/>
  <c r="AA36" i="44"/>
  <c r="AB35" i="44"/>
  <c r="AA35" i="44"/>
  <c r="X27" i="34" l="1"/>
  <c r="V27" i="34"/>
  <c r="W27" i="34"/>
  <c r="AC35" i="44"/>
  <c r="AC39" i="46"/>
  <c r="AC48" i="46" s="1"/>
  <c r="V37" i="46"/>
  <c r="V35" i="46"/>
  <c r="V39" i="46"/>
  <c r="V30" i="46"/>
  <c r="V26" i="46"/>
  <c r="V25" i="46"/>
  <c r="AC37" i="44"/>
  <c r="V29" i="46"/>
  <c r="V28" i="46"/>
  <c r="V23" i="46"/>
  <c r="V38" i="46"/>
  <c r="V36" i="46"/>
  <c r="V24" i="46"/>
  <c r="V33" i="46"/>
  <c r="V31" i="46"/>
  <c r="V34" i="46"/>
  <c r="W38" i="46"/>
  <c r="W23" i="46"/>
  <c r="W39" i="46"/>
  <c r="W37" i="46"/>
  <c r="W24" i="46"/>
  <c r="W29" i="46"/>
  <c r="W32" i="46"/>
  <c r="W25" i="46"/>
  <c r="W34" i="46"/>
  <c r="W26" i="46"/>
  <c r="W36" i="46"/>
  <c r="W33" i="46"/>
  <c r="W28" i="46"/>
  <c r="W31" i="46"/>
  <c r="W35" i="46"/>
  <c r="X8" i="46"/>
  <c r="X23" i="46" s="1"/>
  <c r="AC36" i="44"/>
  <c r="AC38" i="44"/>
  <c r="B21" i="17"/>
  <c r="B27" i="17"/>
  <c r="V27" i="46" l="1"/>
  <c r="W27" i="46"/>
  <c r="X38" i="46"/>
  <c r="X35" i="46"/>
  <c r="X39" i="46"/>
  <c r="X37" i="46"/>
  <c r="X30" i="46"/>
  <c r="X32" i="46"/>
  <c r="X25" i="46"/>
  <c r="X29" i="46"/>
  <c r="X24" i="46"/>
  <c r="X34" i="46"/>
  <c r="X28" i="46"/>
  <c r="X36" i="46"/>
  <c r="X26" i="46"/>
  <c r="X33" i="46"/>
  <c r="X31" i="46"/>
  <c r="B9" i="17"/>
  <c r="I11" i="17"/>
  <c r="I7" i="17"/>
  <c r="I6" i="17"/>
  <c r="I4" i="17"/>
  <c r="R9" i="17"/>
  <c r="I10" i="17"/>
  <c r="D13" i="17"/>
  <c r="S25" i="17"/>
  <c r="S24" i="17"/>
  <c r="S22" i="17"/>
  <c r="R15" i="17"/>
  <c r="S20" i="17"/>
  <c r="S19" i="17"/>
  <c r="S17" i="17"/>
  <c r="S16" i="17"/>
  <c r="S13" i="17"/>
  <c r="S31" i="17"/>
  <c r="S30" i="17"/>
  <c r="N38" i="17"/>
  <c r="N34" i="17"/>
  <c r="S38" i="17"/>
  <c r="N36" i="17"/>
  <c r="N32" i="17"/>
  <c r="D36" i="17"/>
  <c r="D19" i="17"/>
  <c r="D17" i="17"/>
  <c r="D16" i="17"/>
  <c r="N30" i="17"/>
  <c r="I38" i="17"/>
  <c r="N28" i="17"/>
  <c r="N22" i="17"/>
  <c r="S10" i="17"/>
  <c r="S5" i="17"/>
  <c r="I35" i="17"/>
  <c r="I26" i="17"/>
  <c r="N12" i="17"/>
  <c r="N11" i="17"/>
  <c r="N10" i="17"/>
  <c r="N8" i="17"/>
  <c r="N7" i="17"/>
  <c r="N6" i="17"/>
  <c r="N5" i="17"/>
  <c r="N29" i="17"/>
  <c r="S7" i="17"/>
  <c r="I37" i="17"/>
  <c r="N18" i="17"/>
  <c r="I28" i="17"/>
  <c r="D38" i="17"/>
  <c r="D37" i="17"/>
  <c r="D32" i="17"/>
  <c r="D30" i="17"/>
  <c r="D25" i="17"/>
  <c r="D24" i="17"/>
  <c r="I18" i="17"/>
  <c r="N19" i="17"/>
  <c r="S6" i="17"/>
  <c r="N24" i="17"/>
  <c r="S11" i="17"/>
  <c r="S4" i="17"/>
  <c r="S36" i="17"/>
  <c r="S35" i="17"/>
  <c r="Q39" i="17"/>
  <c r="D11" i="17"/>
  <c r="D7" i="17"/>
  <c r="D29" i="17"/>
  <c r="D28" i="17"/>
  <c r="I24" i="17"/>
  <c r="I23" i="17"/>
  <c r="I20" i="17"/>
  <c r="N16" i="17"/>
  <c r="N14" i="17"/>
  <c r="N13" i="17"/>
  <c r="H39" i="17"/>
  <c r="S29" i="17"/>
  <c r="R27" i="17"/>
  <c r="D23" i="17"/>
  <c r="I16" i="17"/>
  <c r="I14" i="17"/>
  <c r="I12" i="17"/>
  <c r="I8" i="17"/>
  <c r="S23" i="17"/>
  <c r="S37" i="17"/>
  <c r="D35" i="17"/>
  <c r="D34" i="17"/>
  <c r="I30" i="17"/>
  <c r="N26" i="17"/>
  <c r="B15" i="17"/>
  <c r="D5" i="17"/>
  <c r="D31" i="17"/>
  <c r="H9" i="17"/>
  <c r="I36" i="17"/>
  <c r="N35" i="17"/>
  <c r="M39" i="17"/>
  <c r="B33" i="17"/>
  <c r="I31" i="17"/>
  <c r="H33" i="17"/>
  <c r="S28" i="17"/>
  <c r="L27" i="17"/>
  <c r="D26" i="17"/>
  <c r="I25" i="17"/>
  <c r="N23" i="17"/>
  <c r="M27" i="17"/>
  <c r="R21" i="17"/>
  <c r="D18" i="17"/>
  <c r="I17" i="17"/>
  <c r="S14" i="17"/>
  <c r="G9" i="17"/>
  <c r="N4" i="17"/>
  <c r="S32" i="17"/>
  <c r="M33" i="17"/>
  <c r="D12" i="17"/>
  <c r="D8" i="17"/>
  <c r="I34" i="17"/>
  <c r="G33" i="17"/>
  <c r="S26" i="17"/>
  <c r="I22" i="17"/>
  <c r="N20" i="17"/>
  <c r="S18" i="17"/>
  <c r="S12" i="17"/>
  <c r="D10" i="17"/>
  <c r="S8" i="17"/>
  <c r="I5" i="17"/>
  <c r="L39" i="17"/>
  <c r="R33" i="17"/>
  <c r="D22" i="17"/>
  <c r="H21" i="17"/>
  <c r="H15" i="17"/>
  <c r="D6" i="17"/>
  <c r="B39" i="17"/>
  <c r="C39" i="17"/>
  <c r="L15" i="17"/>
  <c r="L33" i="17"/>
  <c r="S34" i="17"/>
  <c r="I32" i="17"/>
  <c r="N31" i="17"/>
  <c r="C33" i="17"/>
  <c r="H27" i="17"/>
  <c r="N25" i="17"/>
  <c r="L21" i="17"/>
  <c r="D20" i="17"/>
  <c r="I19" i="17"/>
  <c r="N17" i="17"/>
  <c r="M21" i="17"/>
  <c r="D14" i="17"/>
  <c r="I13" i="17"/>
  <c r="M15" i="17"/>
  <c r="L9" i="17"/>
  <c r="G39" i="17"/>
  <c r="Q33" i="17"/>
  <c r="Q27" i="17"/>
  <c r="C27" i="17"/>
  <c r="Q21" i="17"/>
  <c r="C21" i="17"/>
  <c r="Q15" i="17"/>
  <c r="C15" i="17"/>
  <c r="Q9" i="17"/>
  <c r="C9" i="17"/>
  <c r="R39" i="17"/>
  <c r="N37" i="17"/>
  <c r="G27" i="17"/>
  <c r="G15" i="17"/>
  <c r="M9" i="17"/>
  <c r="G21" i="17"/>
  <c r="I29" i="17"/>
  <c r="X27" i="46" l="1"/>
  <c r="N9" i="17"/>
  <c r="I15" i="17"/>
  <c r="I39" i="17"/>
  <c r="S21" i="17"/>
  <c r="N39" i="17"/>
  <c r="N15" i="17"/>
  <c r="S9" i="17"/>
  <c r="N33" i="17"/>
  <c r="N27" i="17"/>
  <c r="D33" i="17"/>
  <c r="S27" i="17"/>
  <c r="I9" i="17"/>
  <c r="D15" i="17"/>
  <c r="I33" i="17"/>
  <c r="I21" i="17"/>
  <c r="S39" i="17"/>
  <c r="D27" i="17"/>
  <c r="I27" i="17"/>
  <c r="S33" i="17"/>
  <c r="D21" i="17"/>
  <c r="D39" i="17"/>
  <c r="N21" i="17"/>
  <c r="D9" i="17"/>
  <c r="S15" i="17"/>
  <c r="AB38" i="45"/>
  <c r="AA38" i="45"/>
  <c r="AB37" i="45"/>
  <c r="AA37" i="45"/>
  <c r="AB36" i="45"/>
  <c r="AA36" i="45"/>
  <c r="AB35" i="45"/>
  <c r="AA35" i="45"/>
  <c r="AC30" i="45"/>
  <c r="AB30" i="45"/>
  <c r="AA30" i="45"/>
  <c r="AC23" i="45"/>
  <c r="AB23" i="45"/>
  <c r="AA23" i="45"/>
  <c r="W20" i="45"/>
  <c r="V20" i="45"/>
  <c r="W19" i="45"/>
  <c r="V19" i="45"/>
  <c r="W18" i="45"/>
  <c r="V18" i="45"/>
  <c r="W17" i="45"/>
  <c r="V17" i="45"/>
  <c r="AC16" i="45"/>
  <c r="AB16" i="45"/>
  <c r="AA16" i="45"/>
  <c r="W16" i="45"/>
  <c r="V16" i="45"/>
  <c r="X16" i="45" s="1"/>
  <c r="W15" i="45"/>
  <c r="V15" i="45"/>
  <c r="W14" i="45"/>
  <c r="V14" i="45"/>
  <c r="W13" i="45"/>
  <c r="V13" i="45"/>
  <c r="W12" i="45"/>
  <c r="V12" i="45"/>
  <c r="W11" i="45"/>
  <c r="V11" i="45"/>
  <c r="W10" i="45"/>
  <c r="V10" i="45"/>
  <c r="AC9" i="45"/>
  <c r="AB9" i="45"/>
  <c r="AA9" i="45"/>
  <c r="W9" i="45"/>
  <c r="V9" i="45"/>
  <c r="W7" i="45"/>
  <c r="V7" i="45"/>
  <c r="W6" i="45"/>
  <c r="V6" i="45"/>
  <c r="W5" i="45"/>
  <c r="V5" i="45"/>
  <c r="W4" i="45"/>
  <c r="V4" i="45"/>
  <c r="X20" i="45" l="1"/>
  <c r="AC35" i="45"/>
  <c r="X14" i="45"/>
  <c r="AC37" i="45"/>
  <c r="X13" i="45"/>
  <c r="X5" i="45"/>
  <c r="X17" i="45"/>
  <c r="X19" i="45"/>
  <c r="X12" i="45"/>
  <c r="V8" i="45"/>
  <c r="V24" i="45" s="1"/>
  <c r="X6" i="45"/>
  <c r="AC36" i="45"/>
  <c r="AC38" i="45"/>
  <c r="AB39" i="45"/>
  <c r="X7" i="45"/>
  <c r="X9" i="45"/>
  <c r="X10" i="45"/>
  <c r="X15" i="45"/>
  <c r="W8" i="45"/>
  <c r="W38" i="45" s="1"/>
  <c r="X4" i="45"/>
  <c r="X11" i="45"/>
  <c r="X18" i="45"/>
  <c r="AA39" i="45"/>
  <c r="V33" i="45" l="1"/>
  <c r="V23" i="45"/>
  <c r="V32" i="45"/>
  <c r="V26" i="45"/>
  <c r="V30" i="45"/>
  <c r="V31" i="45"/>
  <c r="V28" i="45"/>
  <c r="V29" i="45"/>
  <c r="V38" i="45"/>
  <c r="V34" i="45"/>
  <c r="V39" i="45"/>
  <c r="V25" i="45"/>
  <c r="V36" i="45"/>
  <c r="V35" i="45"/>
  <c r="V37" i="45"/>
  <c r="W30" i="45"/>
  <c r="AC39" i="45"/>
  <c r="W26" i="45"/>
  <c r="W32" i="45"/>
  <c r="W25" i="45"/>
  <c r="W34" i="45"/>
  <c r="W24" i="45"/>
  <c r="W37" i="45"/>
  <c r="W29" i="45"/>
  <c r="W39" i="45"/>
  <c r="W33" i="45"/>
  <c r="X8" i="45"/>
  <c r="W31" i="45"/>
  <c r="W36" i="45"/>
  <c r="W28" i="45"/>
  <c r="W35" i="45"/>
  <c r="W23" i="45"/>
  <c r="V27" i="45" l="1"/>
  <c r="W27" i="45"/>
  <c r="X36" i="45"/>
  <c r="X28" i="45"/>
  <c r="X25" i="45"/>
  <c r="X29" i="45"/>
  <c r="X24" i="45"/>
  <c r="X33" i="45"/>
  <c r="X31" i="45"/>
  <c r="X39" i="45"/>
  <c r="X32" i="45"/>
  <c r="X35" i="45"/>
  <c r="X26" i="45"/>
  <c r="X34" i="45"/>
  <c r="X38" i="45"/>
  <c r="X23" i="45"/>
  <c r="X30" i="45"/>
  <c r="X37" i="45"/>
  <c r="X27" i="45" l="1"/>
  <c r="AC30" i="44" l="1"/>
  <c r="AB30" i="44"/>
  <c r="AA30" i="44"/>
  <c r="AC23" i="44"/>
  <c r="AB23" i="44"/>
  <c r="AA23" i="44"/>
  <c r="W20" i="44"/>
  <c r="V20" i="44"/>
  <c r="X20" i="44" s="1"/>
  <c r="W19" i="44"/>
  <c r="V19" i="44"/>
  <c r="W18" i="44"/>
  <c r="V18" i="44"/>
  <c r="W17" i="44"/>
  <c r="V17" i="44"/>
  <c r="AC16" i="44"/>
  <c r="AB16" i="44"/>
  <c r="AA16" i="44"/>
  <c r="W16" i="44"/>
  <c r="V16" i="44"/>
  <c r="W15" i="44"/>
  <c r="V15" i="44"/>
  <c r="W14" i="44"/>
  <c r="V14" i="44"/>
  <c r="W13" i="44"/>
  <c r="V13" i="44"/>
  <c r="W12" i="44"/>
  <c r="V12" i="44"/>
  <c r="W11" i="44"/>
  <c r="V11" i="44"/>
  <c r="W10" i="44"/>
  <c r="V10" i="44"/>
  <c r="AC9" i="44"/>
  <c r="AB9" i="44"/>
  <c r="AA9" i="44"/>
  <c r="W9" i="44"/>
  <c r="V9" i="44"/>
  <c r="W7" i="44"/>
  <c r="V7" i="44"/>
  <c r="W6" i="44"/>
  <c r="V6" i="44"/>
  <c r="W5" i="44"/>
  <c r="V5" i="44"/>
  <c r="W4" i="44"/>
  <c r="V4" i="44"/>
  <c r="X12" i="44" l="1"/>
  <c r="X10" i="44"/>
  <c r="X7" i="44"/>
  <c r="X17" i="44"/>
  <c r="X19" i="44"/>
  <c r="X16" i="44"/>
  <c r="X6" i="44"/>
  <c r="X13" i="44"/>
  <c r="AB39" i="44"/>
  <c r="X9" i="44"/>
  <c r="X15" i="44"/>
  <c r="V8" i="44"/>
  <c r="V28" i="44" s="1"/>
  <c r="X5" i="44"/>
  <c r="X14" i="44"/>
  <c r="W8" i="44"/>
  <c r="W38" i="44" s="1"/>
  <c r="X4" i="44"/>
  <c r="X11" i="44"/>
  <c r="X18" i="44"/>
  <c r="AA39" i="44"/>
  <c r="V23" i="44" l="1"/>
  <c r="V30" i="44"/>
  <c r="V25" i="44"/>
  <c r="V36" i="44"/>
  <c r="V39" i="44"/>
  <c r="V35" i="44"/>
  <c r="AC39" i="44"/>
  <c r="W32" i="44"/>
  <c r="W25" i="44"/>
  <c r="W34" i="44"/>
  <c r="W24" i="44"/>
  <c r="W37" i="44"/>
  <c r="V34" i="44"/>
  <c r="V32" i="44"/>
  <c r="V33" i="44"/>
  <c r="W29" i="44"/>
  <c r="V38" i="44"/>
  <c r="W39" i="44"/>
  <c r="W33" i="44"/>
  <c r="V24" i="44"/>
  <c r="V29" i="44"/>
  <c r="V26" i="44"/>
  <c r="W26" i="44"/>
  <c r="V37" i="44"/>
  <c r="W30" i="44"/>
  <c r="V31" i="44"/>
  <c r="X8" i="44"/>
  <c r="W31" i="44"/>
  <c r="W36" i="44"/>
  <c r="W28" i="44"/>
  <c r="W35" i="44"/>
  <c r="W23" i="44"/>
  <c r="V27" i="44" l="1"/>
  <c r="W27" i="44"/>
  <c r="X36" i="44"/>
  <c r="X28" i="44"/>
  <c r="X25" i="44"/>
  <c r="X29" i="44"/>
  <c r="X24" i="44"/>
  <c r="X33" i="44"/>
  <c r="X31" i="44"/>
  <c r="X39" i="44"/>
  <c r="X32" i="44"/>
  <c r="X35" i="44"/>
  <c r="X26" i="44"/>
  <c r="X34" i="44"/>
  <c r="X38" i="44"/>
  <c r="X23" i="44"/>
  <c r="X30" i="44"/>
  <c r="X37" i="44"/>
  <c r="X27" i="44" l="1"/>
  <c r="AB38" i="43" l="1"/>
  <c r="AA38" i="43"/>
  <c r="AB37" i="43"/>
  <c r="AA37" i="43"/>
  <c r="AB36" i="43"/>
  <c r="AB35" i="43"/>
  <c r="AA35" i="43"/>
  <c r="AC30" i="43"/>
  <c r="AB30" i="43"/>
  <c r="AA30" i="43"/>
  <c r="AC23" i="43"/>
  <c r="AB23" i="43"/>
  <c r="AA23" i="43"/>
  <c r="W20" i="43"/>
  <c r="V20" i="43"/>
  <c r="W19" i="43"/>
  <c r="V19" i="43"/>
  <c r="W18" i="43"/>
  <c r="V18" i="43"/>
  <c r="W17" i="43"/>
  <c r="V17" i="43"/>
  <c r="AC16" i="43"/>
  <c r="AB16" i="43"/>
  <c r="AA16" i="43"/>
  <c r="W16" i="43"/>
  <c r="V16" i="43"/>
  <c r="W15" i="43"/>
  <c r="V15" i="43"/>
  <c r="W14" i="43"/>
  <c r="V14" i="43"/>
  <c r="W13" i="43"/>
  <c r="V13" i="43"/>
  <c r="W12" i="43"/>
  <c r="V12" i="43"/>
  <c r="W11" i="43"/>
  <c r="V11" i="43"/>
  <c r="W10" i="43"/>
  <c r="V10" i="43"/>
  <c r="W9" i="43"/>
  <c r="V9" i="43"/>
  <c r="W7" i="43"/>
  <c r="V7" i="43"/>
  <c r="W6" i="43"/>
  <c r="V6" i="43"/>
  <c r="W5" i="43"/>
  <c r="V5" i="43"/>
  <c r="W4" i="43"/>
  <c r="V4" i="43"/>
  <c r="X10" i="43" l="1"/>
  <c r="X13" i="43"/>
  <c r="X20" i="43"/>
  <c r="AC36" i="43"/>
  <c r="AC38" i="43"/>
  <c r="X6" i="43"/>
  <c r="X16" i="43"/>
  <c r="X15" i="43"/>
  <c r="AC35" i="43"/>
  <c r="AC37" i="43"/>
  <c r="AA39" i="43"/>
  <c r="AB39" i="43"/>
  <c r="X5" i="43"/>
  <c r="X7" i="43"/>
  <c r="X12" i="43"/>
  <c r="X14" i="43"/>
  <c r="X9" i="43"/>
  <c r="X4" i="43"/>
  <c r="X11" i="43"/>
  <c r="X17" i="43"/>
  <c r="V8" i="43"/>
  <c r="V38" i="43" s="1"/>
  <c r="W8" i="43"/>
  <c r="W34" i="43" s="1"/>
  <c r="X19" i="43"/>
  <c r="X18" i="43"/>
  <c r="X8" i="43" l="1"/>
  <c r="X35" i="43" s="1"/>
  <c r="AC39" i="43"/>
  <c r="V33" i="43"/>
  <c r="V28" i="43"/>
  <c r="V24" i="43"/>
  <c r="V26" i="43"/>
  <c r="V34" i="43"/>
  <c r="V39" i="43"/>
  <c r="W36" i="43"/>
  <c r="V29" i="43"/>
  <c r="V30" i="43"/>
  <c r="V35" i="43"/>
  <c r="V31" i="43"/>
  <c r="V25" i="43"/>
  <c r="V36" i="43"/>
  <c r="V23" i="43"/>
  <c r="W31" i="43"/>
  <c r="W39" i="43"/>
  <c r="W37" i="43"/>
  <c r="W28" i="43"/>
  <c r="W25" i="43"/>
  <c r="W26" i="43"/>
  <c r="W35" i="43"/>
  <c r="W24" i="43"/>
  <c r="W32" i="43"/>
  <c r="W23" i="43"/>
  <c r="W33" i="43"/>
  <c r="W29" i="43"/>
  <c r="V37" i="43"/>
  <c r="W38" i="43"/>
  <c r="W30" i="43"/>
  <c r="V32" i="43"/>
  <c r="X31" i="43" l="1"/>
  <c r="X39" i="43"/>
  <c r="X34" i="43"/>
  <c r="X29" i="43"/>
  <c r="X33" i="43"/>
  <c r="X36" i="43"/>
  <c r="X24" i="43"/>
  <c r="X28" i="43"/>
  <c r="X38" i="43"/>
  <c r="X23" i="43"/>
  <c r="X30" i="43"/>
  <c r="X25" i="43"/>
  <c r="X37" i="43"/>
  <c r="X26" i="43"/>
  <c r="X32" i="43"/>
  <c r="V27" i="43"/>
  <c r="W27" i="43"/>
  <c r="X27" i="43" l="1"/>
  <c r="AB38" i="42"/>
  <c r="AA38" i="42"/>
  <c r="AB37" i="42"/>
  <c r="AA37" i="42"/>
  <c r="AB36" i="42"/>
  <c r="AA36" i="42"/>
  <c r="AB35" i="42"/>
  <c r="AA35" i="42"/>
  <c r="AA39" i="42" s="1"/>
  <c r="W20" i="42"/>
  <c r="V20" i="42"/>
  <c r="W19" i="42"/>
  <c r="V19" i="42"/>
  <c r="W18" i="42"/>
  <c r="V18" i="42"/>
  <c r="W17" i="42"/>
  <c r="V17" i="42"/>
  <c r="W16" i="42"/>
  <c r="V16" i="42"/>
  <c r="W15" i="42"/>
  <c r="V15" i="42"/>
  <c r="W14" i="42"/>
  <c r="V14" i="42"/>
  <c r="W13" i="42"/>
  <c r="V13" i="42"/>
  <c r="V12" i="42"/>
  <c r="W11" i="42"/>
  <c r="V11" i="42"/>
  <c r="W10" i="42"/>
  <c r="V10" i="42"/>
  <c r="W9" i="42"/>
  <c r="V9" i="42"/>
  <c r="W7" i="42"/>
  <c r="V7" i="42"/>
  <c r="W6" i="42"/>
  <c r="V6" i="42"/>
  <c r="W5" i="42"/>
  <c r="V5" i="42"/>
  <c r="W4" i="42"/>
  <c r="V4" i="42"/>
  <c r="AC35" i="42" l="1"/>
  <c r="X20" i="42"/>
  <c r="X13" i="42"/>
  <c r="X7" i="42"/>
  <c r="X10" i="42"/>
  <c r="X14" i="42"/>
  <c r="X6" i="42"/>
  <c r="X15" i="42"/>
  <c r="AC37" i="42"/>
  <c r="AC36" i="42"/>
  <c r="AC38" i="42"/>
  <c r="AB39" i="42"/>
  <c r="X9" i="42"/>
  <c r="X5" i="42"/>
  <c r="X12" i="42"/>
  <c r="X4" i="42"/>
  <c r="X11" i="42"/>
  <c r="X16" i="42"/>
  <c r="X17" i="42"/>
  <c r="V8" i="42"/>
  <c r="V38" i="42" s="1"/>
  <c r="W8" i="42"/>
  <c r="W36" i="42" s="1"/>
  <c r="X19" i="42"/>
  <c r="X18" i="42"/>
  <c r="AB38" i="41"/>
  <c r="AA38" i="41"/>
  <c r="AB37" i="41"/>
  <c r="AA37" i="41"/>
  <c r="AB36" i="41"/>
  <c r="AA36" i="41"/>
  <c r="AB35" i="41"/>
  <c r="AA35" i="41"/>
  <c r="AC30" i="41"/>
  <c r="AB30" i="41"/>
  <c r="AA30" i="41"/>
  <c r="AC23" i="41"/>
  <c r="AB23" i="41"/>
  <c r="AA23" i="41"/>
  <c r="W20" i="41"/>
  <c r="V20" i="41"/>
  <c r="W19" i="41"/>
  <c r="V19" i="41"/>
  <c r="W18" i="41"/>
  <c r="V18" i="41"/>
  <c r="W17" i="41"/>
  <c r="V17" i="41"/>
  <c r="AC16" i="41"/>
  <c r="AB16" i="41"/>
  <c r="AA16" i="41"/>
  <c r="W16" i="41"/>
  <c r="V16" i="41"/>
  <c r="W15" i="41"/>
  <c r="V15" i="41"/>
  <c r="W14" i="41"/>
  <c r="V14" i="41"/>
  <c r="W13" i="41"/>
  <c r="V13" i="41"/>
  <c r="W12" i="41"/>
  <c r="V12" i="41"/>
  <c r="W11" i="41"/>
  <c r="V11" i="41"/>
  <c r="W10" i="41"/>
  <c r="V10" i="41"/>
  <c r="AC9" i="41"/>
  <c r="AB9" i="41"/>
  <c r="AA9" i="41"/>
  <c r="W9" i="41"/>
  <c r="V9" i="41"/>
  <c r="W7" i="41"/>
  <c r="V7" i="41"/>
  <c r="W6" i="41"/>
  <c r="V6" i="41"/>
  <c r="W5" i="41"/>
  <c r="V5" i="41"/>
  <c r="W4" i="41"/>
  <c r="V4" i="41"/>
  <c r="W26" i="42" l="1"/>
  <c r="X17" i="41"/>
  <c r="X13" i="41"/>
  <c r="X11" i="41"/>
  <c r="V23" i="42"/>
  <c r="AC36" i="41"/>
  <c r="AC38" i="41"/>
  <c r="X20" i="41"/>
  <c r="W34" i="42"/>
  <c r="X8" i="42"/>
  <c r="X39" i="42" s="1"/>
  <c r="V36" i="42"/>
  <c r="W31" i="42"/>
  <c r="X16" i="41"/>
  <c r="X4" i="41"/>
  <c r="V33" i="42"/>
  <c r="V26" i="42"/>
  <c r="V34" i="42"/>
  <c r="V39" i="42"/>
  <c r="X6" i="41"/>
  <c r="X10" i="41"/>
  <c r="AC39" i="42"/>
  <c r="V28" i="42"/>
  <c r="V29" i="42"/>
  <c r="V30" i="42"/>
  <c r="V35" i="42"/>
  <c r="V31" i="42"/>
  <c r="V24" i="42"/>
  <c r="V25" i="42"/>
  <c r="W39" i="42"/>
  <c r="W37" i="42"/>
  <c r="W28" i="42"/>
  <c r="W25" i="42"/>
  <c r="W35" i="42"/>
  <c r="W24" i="42"/>
  <c r="W32" i="42"/>
  <c r="W23" i="42"/>
  <c r="W33" i="42"/>
  <c r="W29" i="42"/>
  <c r="V37" i="42"/>
  <c r="W38" i="42"/>
  <c r="W30" i="42"/>
  <c r="V32" i="42"/>
  <c r="AC35" i="41"/>
  <c r="AC37" i="41"/>
  <c r="AA39" i="41"/>
  <c r="AB39" i="41"/>
  <c r="X9" i="41"/>
  <c r="X5" i="41"/>
  <c r="X7" i="41"/>
  <c r="X12" i="41"/>
  <c r="X14" i="41"/>
  <c r="V8" i="41"/>
  <c r="V38" i="41" s="1"/>
  <c r="W8" i="41"/>
  <c r="W28" i="41" s="1"/>
  <c r="X19" i="41"/>
  <c r="X15" i="41"/>
  <c r="X18" i="41"/>
  <c r="AB38" i="40"/>
  <c r="AA38" i="40"/>
  <c r="AB37" i="40"/>
  <c r="AA37" i="40"/>
  <c r="AB36" i="40"/>
  <c r="AA36" i="40"/>
  <c r="AB35" i="40"/>
  <c r="AA35" i="40"/>
  <c r="AC30" i="40"/>
  <c r="AB30" i="40"/>
  <c r="AA30" i="40"/>
  <c r="AC23" i="40"/>
  <c r="AB23" i="40"/>
  <c r="AA23" i="40"/>
  <c r="W20" i="40"/>
  <c r="V20" i="40"/>
  <c r="W19" i="40"/>
  <c r="V19" i="40"/>
  <c r="W18" i="40"/>
  <c r="V18" i="40"/>
  <c r="W17" i="40"/>
  <c r="V17" i="40"/>
  <c r="AC16" i="40"/>
  <c r="AB16" i="40"/>
  <c r="AA16" i="40"/>
  <c r="W16" i="40"/>
  <c r="V16" i="40"/>
  <c r="W15" i="40"/>
  <c r="V15" i="40"/>
  <c r="W14" i="40"/>
  <c r="V14" i="40"/>
  <c r="W13" i="40"/>
  <c r="V13" i="40"/>
  <c r="W12" i="40"/>
  <c r="V12" i="40"/>
  <c r="W11" i="40"/>
  <c r="W10" i="40"/>
  <c r="V10" i="40"/>
  <c r="AC9" i="40"/>
  <c r="AB9" i="40"/>
  <c r="AA9" i="40"/>
  <c r="W9" i="40"/>
  <c r="V9" i="40"/>
  <c r="W7" i="40"/>
  <c r="V7" i="40"/>
  <c r="W6" i="40"/>
  <c r="V6" i="40"/>
  <c r="W5" i="40"/>
  <c r="V5" i="40"/>
  <c r="W4" i="40"/>
  <c r="V4" i="40"/>
  <c r="X31" i="42" l="1"/>
  <c r="X29" i="42"/>
  <c r="X33" i="42"/>
  <c r="X37" i="42"/>
  <c r="X25" i="42"/>
  <c r="X32" i="42"/>
  <c r="X28" i="42"/>
  <c r="X38" i="42"/>
  <c r="X30" i="42"/>
  <c r="X36" i="42"/>
  <c r="X24" i="42"/>
  <c r="X23" i="42"/>
  <c r="X10" i="40"/>
  <c r="X35" i="42"/>
  <c r="X26" i="42"/>
  <c r="X34" i="42"/>
  <c r="V27" i="42"/>
  <c r="X8" i="41"/>
  <c r="X25" i="41" s="1"/>
  <c r="X6" i="40"/>
  <c r="AC39" i="41"/>
  <c r="W38" i="41"/>
  <c r="V26" i="41"/>
  <c r="W29" i="41"/>
  <c r="X16" i="40"/>
  <c r="X20" i="40"/>
  <c r="W27" i="42"/>
  <c r="V37" i="41"/>
  <c r="V33" i="41"/>
  <c r="W30" i="41"/>
  <c r="V29" i="41"/>
  <c r="V30" i="41"/>
  <c r="V35" i="41"/>
  <c r="V28" i="41"/>
  <c r="W39" i="41"/>
  <c r="W37" i="41"/>
  <c r="W24" i="41"/>
  <c r="W26" i="41"/>
  <c r="W34" i="41"/>
  <c r="W36" i="41"/>
  <c r="W35" i="41"/>
  <c r="W33" i="41"/>
  <c r="V25" i="41"/>
  <c r="V34" i="41"/>
  <c r="W25" i="41"/>
  <c r="V36" i="41"/>
  <c r="V23" i="41"/>
  <c r="W31" i="41"/>
  <c r="V32" i="41"/>
  <c r="V39" i="41"/>
  <c r="V31" i="41"/>
  <c r="V24" i="41"/>
  <c r="W32" i="41"/>
  <c r="W23" i="41"/>
  <c r="X15" i="40"/>
  <c r="X13" i="40"/>
  <c r="AC35" i="40"/>
  <c r="AC36" i="40"/>
  <c r="AC38" i="40"/>
  <c r="AC37" i="40"/>
  <c r="AA39" i="40"/>
  <c r="AB39" i="40"/>
  <c r="X9" i="40"/>
  <c r="X5" i="40"/>
  <c r="X7" i="40"/>
  <c r="X12" i="40"/>
  <c r="X14" i="40"/>
  <c r="X4" i="40"/>
  <c r="X11" i="40"/>
  <c r="X17" i="40"/>
  <c r="V8" i="40"/>
  <c r="V38" i="40" s="1"/>
  <c r="W8" i="40"/>
  <c r="W34" i="40" s="1"/>
  <c r="X19" i="40"/>
  <c r="X18" i="40"/>
  <c r="AA35" i="39"/>
  <c r="AB35" i="39"/>
  <c r="AA36" i="39"/>
  <c r="AB36" i="39"/>
  <c r="AA37" i="39"/>
  <c r="AB37" i="39"/>
  <c r="AA38" i="39"/>
  <c r="AB38" i="39"/>
  <c r="X29" i="41" l="1"/>
  <c r="X34" i="41"/>
  <c r="X38" i="41"/>
  <c r="X27" i="42"/>
  <c r="X35" i="41"/>
  <c r="X39" i="41"/>
  <c r="X26" i="41"/>
  <c r="X32" i="41"/>
  <c r="X28" i="41"/>
  <c r="X33" i="41"/>
  <c r="X31" i="41"/>
  <c r="X24" i="41"/>
  <c r="X23" i="41"/>
  <c r="X30" i="41"/>
  <c r="X36" i="41"/>
  <c r="X37" i="41"/>
  <c r="X8" i="40"/>
  <c r="X35" i="40" s="1"/>
  <c r="AC39" i="40"/>
  <c r="AC36" i="39"/>
  <c r="W27" i="41"/>
  <c r="V27" i="41"/>
  <c r="V33" i="40"/>
  <c r="V28" i="40"/>
  <c r="V29" i="40"/>
  <c r="V30" i="40"/>
  <c r="V35" i="40"/>
  <c r="V31" i="40"/>
  <c r="V39" i="40"/>
  <c r="W36" i="40"/>
  <c r="V24" i="40"/>
  <c r="V25" i="40"/>
  <c r="V26" i="40"/>
  <c r="V34" i="40"/>
  <c r="V36" i="40"/>
  <c r="V23" i="40"/>
  <c r="W31" i="40"/>
  <c r="W39" i="40"/>
  <c r="W37" i="40"/>
  <c r="W28" i="40"/>
  <c r="W25" i="40"/>
  <c r="W26" i="40"/>
  <c r="W35" i="40"/>
  <c r="W24" i="40"/>
  <c r="W32" i="40"/>
  <c r="W23" i="40"/>
  <c r="W33" i="40"/>
  <c r="W29" i="40"/>
  <c r="V37" i="40"/>
  <c r="W38" i="40"/>
  <c r="W30" i="40"/>
  <c r="V32" i="40"/>
  <c r="AC38" i="39"/>
  <c r="AC37" i="39"/>
  <c r="AC35" i="39"/>
  <c r="AA39" i="39"/>
  <c r="AC30" i="39"/>
  <c r="AB30" i="39"/>
  <c r="AA30" i="39"/>
  <c r="AC23" i="39"/>
  <c r="AB23" i="39"/>
  <c r="AA23" i="39"/>
  <c r="W20" i="39"/>
  <c r="V20" i="39"/>
  <c r="W19" i="39"/>
  <c r="V19" i="39"/>
  <c r="W18" i="39"/>
  <c r="V18" i="39"/>
  <c r="W17" i="39"/>
  <c r="V17" i="39"/>
  <c r="AC16" i="39"/>
  <c r="AB16" i="39"/>
  <c r="AA16" i="39"/>
  <c r="W16" i="39"/>
  <c r="V16" i="39"/>
  <c r="W15" i="39"/>
  <c r="V15" i="39"/>
  <c r="W14" i="39"/>
  <c r="V14" i="39"/>
  <c r="W13" i="39"/>
  <c r="V13" i="39"/>
  <c r="W12" i="39"/>
  <c r="V12" i="39"/>
  <c r="W11" i="39"/>
  <c r="V11" i="39"/>
  <c r="W10" i="39"/>
  <c r="V10" i="39"/>
  <c r="AC9" i="39"/>
  <c r="AB9" i="39"/>
  <c r="AA9" i="39"/>
  <c r="W9" i="39"/>
  <c r="V9" i="39"/>
  <c r="W7" i="39"/>
  <c r="V7" i="39"/>
  <c r="W6" i="39"/>
  <c r="V6" i="39"/>
  <c r="W5" i="39"/>
  <c r="V5" i="39"/>
  <c r="W4" i="39"/>
  <c r="V4" i="39"/>
  <c r="X23" i="40" l="1"/>
  <c r="X24" i="40"/>
  <c r="X27" i="41"/>
  <c r="X29" i="40"/>
  <c r="V27" i="40"/>
  <c r="X25" i="40"/>
  <c r="X32" i="40"/>
  <c r="X30" i="40"/>
  <c r="X28" i="40"/>
  <c r="X31" i="40"/>
  <c r="X37" i="40"/>
  <c r="X39" i="40"/>
  <c r="X34" i="40"/>
  <c r="X36" i="40"/>
  <c r="X38" i="40"/>
  <c r="X26" i="40"/>
  <c r="X33" i="40"/>
  <c r="X6" i="39"/>
  <c r="X10" i="39"/>
  <c r="X14" i="39"/>
  <c r="W27" i="40"/>
  <c r="X11" i="39"/>
  <c r="X13" i="39"/>
  <c r="X17" i="39"/>
  <c r="V8" i="39"/>
  <c r="V26" i="39" s="1"/>
  <c r="X7" i="39"/>
  <c r="X18" i="39"/>
  <c r="X20" i="39"/>
  <c r="X5" i="39"/>
  <c r="W8" i="39"/>
  <c r="W29" i="39" s="1"/>
  <c r="X9" i="39"/>
  <c r="X12" i="39"/>
  <c r="X16" i="39"/>
  <c r="X19" i="39"/>
  <c r="X4" i="39"/>
  <c r="X15" i="39"/>
  <c r="AB39" i="39"/>
  <c r="AB38" i="38"/>
  <c r="AA38" i="38"/>
  <c r="AB37" i="38"/>
  <c r="AA37" i="38"/>
  <c r="AB36" i="38"/>
  <c r="AA36" i="38"/>
  <c r="AA35" i="38"/>
  <c r="AC30" i="38"/>
  <c r="AB30" i="38"/>
  <c r="AA30" i="38"/>
  <c r="AC23" i="38"/>
  <c r="AB23" i="38"/>
  <c r="AA23" i="38"/>
  <c r="W20" i="38"/>
  <c r="V20" i="38"/>
  <c r="W19" i="38"/>
  <c r="V19" i="38"/>
  <c r="W18" i="38"/>
  <c r="V18" i="38"/>
  <c r="W17" i="38"/>
  <c r="V17" i="38"/>
  <c r="AC16" i="38"/>
  <c r="AB16" i="38"/>
  <c r="AA16" i="38"/>
  <c r="W16" i="38"/>
  <c r="V16" i="38"/>
  <c r="W15" i="38"/>
  <c r="V15" i="38"/>
  <c r="W14" i="38"/>
  <c r="V14" i="38"/>
  <c r="W13" i="38"/>
  <c r="V13" i="38"/>
  <c r="W12" i="38"/>
  <c r="V12" i="38"/>
  <c r="W11" i="38"/>
  <c r="V11" i="38"/>
  <c r="W10" i="38"/>
  <c r="V10" i="38"/>
  <c r="AC9" i="38"/>
  <c r="AB9" i="38"/>
  <c r="AA9" i="38"/>
  <c r="W9" i="38"/>
  <c r="V9" i="38"/>
  <c r="W7" i="38"/>
  <c r="V7" i="38"/>
  <c r="W6" i="38"/>
  <c r="V6" i="38"/>
  <c r="W5" i="38"/>
  <c r="V5" i="38"/>
  <c r="W4" i="38"/>
  <c r="V4" i="38"/>
  <c r="X27" i="40" l="1"/>
  <c r="V23" i="39"/>
  <c r="V30" i="39"/>
  <c r="V34" i="39"/>
  <c r="V29" i="39"/>
  <c r="X11" i="38"/>
  <c r="X13" i="38"/>
  <c r="X18" i="38"/>
  <c r="X20" i="38"/>
  <c r="V36" i="39"/>
  <c r="V33" i="39"/>
  <c r="V28" i="39"/>
  <c r="V31" i="39"/>
  <c r="W25" i="39"/>
  <c r="X6" i="38"/>
  <c r="V35" i="39"/>
  <c r="V37" i="39"/>
  <c r="V24" i="39"/>
  <c r="X7" i="38"/>
  <c r="X14" i="38"/>
  <c r="X17" i="38"/>
  <c r="AC36" i="38"/>
  <c r="AC38" i="38"/>
  <c r="V32" i="39"/>
  <c r="V25" i="39"/>
  <c r="V39" i="39"/>
  <c r="V38" i="39"/>
  <c r="AC39" i="39"/>
  <c r="W32" i="39"/>
  <c r="W38" i="39"/>
  <c r="W28" i="39"/>
  <c r="W31" i="39"/>
  <c r="X8" i="39"/>
  <c r="X34" i="39" s="1"/>
  <c r="W36" i="39"/>
  <c r="W35" i="39"/>
  <c r="W34" i="39"/>
  <c r="W39" i="39"/>
  <c r="W26" i="39"/>
  <c r="W30" i="39"/>
  <c r="W37" i="39"/>
  <c r="W23" i="39"/>
  <c r="W33" i="39"/>
  <c r="W24" i="39"/>
  <c r="AA39" i="38"/>
  <c r="AC37" i="38"/>
  <c r="V8" i="38"/>
  <c r="V39" i="38" s="1"/>
  <c r="X10" i="38"/>
  <c r="X5" i="38"/>
  <c r="W8" i="38"/>
  <c r="W29" i="38" s="1"/>
  <c r="X9" i="38"/>
  <c r="X12" i="38"/>
  <c r="X16" i="38"/>
  <c r="X19" i="38"/>
  <c r="X4" i="38"/>
  <c r="X15" i="38"/>
  <c r="AB39" i="38"/>
  <c r="AB38" i="37"/>
  <c r="AA38" i="37"/>
  <c r="AB37" i="37"/>
  <c r="AA37" i="37"/>
  <c r="AB36" i="37"/>
  <c r="AA36" i="37"/>
  <c r="AB35" i="37"/>
  <c r="AA35" i="37"/>
  <c r="AC30" i="37"/>
  <c r="AB30" i="37"/>
  <c r="AA30" i="37"/>
  <c r="AC23" i="37"/>
  <c r="AB23" i="37"/>
  <c r="AA23" i="37"/>
  <c r="W20" i="37"/>
  <c r="V20" i="37"/>
  <c r="W19" i="37"/>
  <c r="V19" i="37"/>
  <c r="W18" i="37"/>
  <c r="V18" i="37"/>
  <c r="W17" i="37"/>
  <c r="V17" i="37"/>
  <c r="AC16" i="37"/>
  <c r="AB16" i="37"/>
  <c r="AA16" i="37"/>
  <c r="W16" i="37"/>
  <c r="V16" i="37"/>
  <c r="W15" i="37"/>
  <c r="V15" i="37"/>
  <c r="W14" i="37"/>
  <c r="V14" i="37"/>
  <c r="W13" i="37"/>
  <c r="V13" i="37"/>
  <c r="W12" i="37"/>
  <c r="V12" i="37"/>
  <c r="W11" i="37"/>
  <c r="V11" i="37"/>
  <c r="W10" i="37"/>
  <c r="V10" i="37"/>
  <c r="AC9" i="37"/>
  <c r="AB9" i="37"/>
  <c r="AA9" i="37"/>
  <c r="W9" i="37"/>
  <c r="V9" i="37"/>
  <c r="W7" i="37"/>
  <c r="V7" i="37"/>
  <c r="W6" i="37"/>
  <c r="V6" i="37"/>
  <c r="W5" i="37"/>
  <c r="V5" i="37"/>
  <c r="W4" i="37"/>
  <c r="V4" i="37"/>
  <c r="X6" i="37" l="1"/>
  <c r="V31" i="38"/>
  <c r="V34" i="38"/>
  <c r="X9" i="37"/>
  <c r="X20" i="37"/>
  <c r="X12" i="37"/>
  <c r="X35" i="39"/>
  <c r="V32" i="38"/>
  <c r="V26" i="38"/>
  <c r="V36" i="38"/>
  <c r="V23" i="38"/>
  <c r="V29" i="38"/>
  <c r="V35" i="38"/>
  <c r="V30" i="38"/>
  <c r="V33" i="38"/>
  <c r="X5" i="37"/>
  <c r="X24" i="39"/>
  <c r="X23" i="39"/>
  <c r="X31" i="39"/>
  <c r="V27" i="39"/>
  <c r="AC35" i="37"/>
  <c r="AC37" i="37"/>
  <c r="X13" i="37"/>
  <c r="W37" i="38"/>
  <c r="W34" i="38"/>
  <c r="W25" i="38"/>
  <c r="W38" i="38"/>
  <c r="W26" i="38"/>
  <c r="W36" i="38"/>
  <c r="X16" i="37"/>
  <c r="X17" i="37"/>
  <c r="X19" i="37"/>
  <c r="X28" i="39"/>
  <c r="W27" i="39"/>
  <c r="X32" i="39"/>
  <c r="X29" i="39"/>
  <c r="X37" i="39"/>
  <c r="X36" i="39"/>
  <c r="X39" i="39"/>
  <c r="X30" i="39"/>
  <c r="X26" i="39"/>
  <c r="X25" i="39"/>
  <c r="X33" i="39"/>
  <c r="X38" i="39"/>
  <c r="W32" i="38"/>
  <c r="W31" i="38"/>
  <c r="W23" i="38"/>
  <c r="W30" i="38"/>
  <c r="V37" i="38"/>
  <c r="V25" i="38"/>
  <c r="W35" i="38"/>
  <c r="V24" i="38"/>
  <c r="V38" i="38"/>
  <c r="V28" i="38"/>
  <c r="W39" i="38"/>
  <c r="W24" i="38"/>
  <c r="W33" i="38"/>
  <c r="W28" i="38"/>
  <c r="X8" i="38"/>
  <c r="X35" i="38" s="1"/>
  <c r="AB39" i="37"/>
  <c r="AC36" i="37"/>
  <c r="AC38" i="37"/>
  <c r="X7" i="37"/>
  <c r="X10" i="37"/>
  <c r="X15" i="37"/>
  <c r="V8" i="37"/>
  <c r="V38" i="37" s="1"/>
  <c r="W8" i="37"/>
  <c r="W38" i="37" s="1"/>
  <c r="X11" i="37"/>
  <c r="AA39" i="37"/>
  <c r="X14" i="37"/>
  <c r="X4" i="37"/>
  <c r="X18" i="37"/>
  <c r="AB38" i="36"/>
  <c r="AA38" i="36"/>
  <c r="AB37" i="36"/>
  <c r="AA37" i="36"/>
  <c r="AB36" i="36"/>
  <c r="AA36" i="36"/>
  <c r="AB35" i="36"/>
  <c r="AA35" i="36"/>
  <c r="AC30" i="36"/>
  <c r="AB30" i="36"/>
  <c r="AA30" i="36"/>
  <c r="AC23" i="36"/>
  <c r="AB23" i="36"/>
  <c r="AA23" i="36"/>
  <c r="W20" i="36"/>
  <c r="V20" i="36"/>
  <c r="W19" i="36"/>
  <c r="V19" i="36"/>
  <c r="W18" i="36"/>
  <c r="V18" i="36"/>
  <c r="W17" i="36"/>
  <c r="V17" i="36"/>
  <c r="AC16" i="36"/>
  <c r="AB16" i="36"/>
  <c r="AA16" i="36"/>
  <c r="W16" i="36"/>
  <c r="V16" i="36"/>
  <c r="W15" i="36"/>
  <c r="V15" i="36"/>
  <c r="W14" i="36"/>
  <c r="V14" i="36"/>
  <c r="W13" i="36"/>
  <c r="V13" i="36"/>
  <c r="W12" i="36"/>
  <c r="V12" i="36"/>
  <c r="W11" i="36"/>
  <c r="V11" i="36"/>
  <c r="W10" i="36"/>
  <c r="V10" i="36"/>
  <c r="AC9" i="36"/>
  <c r="AB9" i="36"/>
  <c r="AA9" i="36"/>
  <c r="W9" i="36"/>
  <c r="V9" i="36"/>
  <c r="W7" i="36"/>
  <c r="V7" i="36"/>
  <c r="W6" i="36"/>
  <c r="V6" i="36"/>
  <c r="W5" i="36"/>
  <c r="V5" i="36"/>
  <c r="W4" i="36"/>
  <c r="X18" i="36" l="1"/>
  <c r="X20" i="36"/>
  <c r="X10" i="36"/>
  <c r="X14" i="36"/>
  <c r="W34" i="37"/>
  <c r="X27" i="39"/>
  <c r="V27" i="38"/>
  <c r="W29" i="37"/>
  <c r="W36" i="37"/>
  <c r="V32" i="37"/>
  <c r="V35" i="37"/>
  <c r="W23" i="37"/>
  <c r="X17" i="36"/>
  <c r="W30" i="37"/>
  <c r="W27" i="38"/>
  <c r="X31" i="38"/>
  <c r="X24" i="38"/>
  <c r="X38" i="38"/>
  <c r="X23" i="38"/>
  <c r="X28" i="38"/>
  <c r="X26" i="38"/>
  <c r="X37" i="38"/>
  <c r="X30" i="38"/>
  <c r="X32" i="38"/>
  <c r="X36" i="38"/>
  <c r="X33" i="38"/>
  <c r="X25" i="38"/>
  <c r="X29" i="38"/>
  <c r="X39" i="38"/>
  <c r="X34" i="38"/>
  <c r="AC39" i="37"/>
  <c r="V39" i="37"/>
  <c r="V29" i="37"/>
  <c r="V26" i="37"/>
  <c r="V33" i="37"/>
  <c r="V31" i="37"/>
  <c r="V24" i="37"/>
  <c r="V23" i="37"/>
  <c r="V25" i="37"/>
  <c r="W31" i="37"/>
  <c r="W39" i="37"/>
  <c r="W33" i="37"/>
  <c r="V30" i="37"/>
  <c r="V36" i="37"/>
  <c r="V37" i="37"/>
  <c r="V34" i="37"/>
  <c r="V28" i="37"/>
  <c r="X8" i="37"/>
  <c r="X23" i="37" s="1"/>
  <c r="W26" i="37"/>
  <c r="W32" i="37"/>
  <c r="W28" i="37"/>
  <c r="W37" i="37"/>
  <c r="W24" i="37"/>
  <c r="W25" i="37"/>
  <c r="W35" i="37"/>
  <c r="AA39" i="36"/>
  <c r="AC35" i="36"/>
  <c r="AC37" i="36"/>
  <c r="AC36" i="36"/>
  <c r="AC38" i="36"/>
  <c r="V8" i="36"/>
  <c r="V26" i="36" s="1"/>
  <c r="X7" i="36"/>
  <c r="X6" i="36"/>
  <c r="X11" i="36"/>
  <c r="X13" i="36"/>
  <c r="X5" i="36"/>
  <c r="W8" i="36"/>
  <c r="W29" i="36" s="1"/>
  <c r="X9" i="36"/>
  <c r="X12" i="36"/>
  <c r="X16" i="36"/>
  <c r="X19" i="36"/>
  <c r="X4" i="36"/>
  <c r="X15" i="36"/>
  <c r="AB39" i="36"/>
  <c r="AB38" i="35"/>
  <c r="AA38" i="35"/>
  <c r="AB37" i="35"/>
  <c r="AA37" i="35"/>
  <c r="AB36" i="35"/>
  <c r="AA36" i="35"/>
  <c r="AB35" i="35"/>
  <c r="AA35" i="35"/>
  <c r="W20" i="35"/>
  <c r="V20" i="35"/>
  <c r="W19" i="35"/>
  <c r="V19" i="35"/>
  <c r="W18" i="35"/>
  <c r="V18" i="35"/>
  <c r="W17" i="35"/>
  <c r="V17" i="35"/>
  <c r="W16" i="35"/>
  <c r="V16" i="35"/>
  <c r="W15" i="35"/>
  <c r="V15" i="35"/>
  <c r="W14" i="35"/>
  <c r="V14" i="35"/>
  <c r="W13" i="35"/>
  <c r="V13" i="35"/>
  <c r="W12" i="35"/>
  <c r="V12" i="35"/>
  <c r="W11" i="35"/>
  <c r="V11" i="35"/>
  <c r="W10" i="35"/>
  <c r="V10" i="35"/>
  <c r="W9" i="35"/>
  <c r="V9" i="35"/>
  <c r="W7" i="35"/>
  <c r="V7" i="35"/>
  <c r="W6" i="35"/>
  <c r="V6" i="35"/>
  <c r="W5" i="35"/>
  <c r="V5" i="35"/>
  <c r="W4" i="35"/>
  <c r="V4" i="35"/>
  <c r="V31" i="36" l="1"/>
  <c r="V38" i="36"/>
  <c r="AC36" i="35"/>
  <c r="X37" i="37"/>
  <c r="W25" i="36"/>
  <c r="X17" i="35"/>
  <c r="V28" i="36"/>
  <c r="X30" i="37"/>
  <c r="X20" i="35"/>
  <c r="V30" i="36"/>
  <c r="X33" i="37"/>
  <c r="V27" i="37"/>
  <c r="X27" i="38"/>
  <c r="W27" i="37"/>
  <c r="X25" i="37"/>
  <c r="X24" i="37"/>
  <c r="X35" i="37"/>
  <c r="X26" i="37"/>
  <c r="X31" i="37"/>
  <c r="X39" i="37"/>
  <c r="X36" i="37"/>
  <c r="X28" i="37"/>
  <c r="X34" i="37"/>
  <c r="X32" i="37"/>
  <c r="X29" i="37"/>
  <c r="X38" i="37"/>
  <c r="AC39" i="36"/>
  <c r="W38" i="36"/>
  <c r="V36" i="36"/>
  <c r="V25" i="36"/>
  <c r="V39" i="36"/>
  <c r="V29" i="36"/>
  <c r="V33" i="36"/>
  <c r="W35" i="36"/>
  <c r="V23" i="36"/>
  <c r="W30" i="36"/>
  <c r="V24" i="36"/>
  <c r="V32" i="36"/>
  <c r="V35" i="36"/>
  <c r="V37" i="36"/>
  <c r="V34" i="36"/>
  <c r="W34" i="36"/>
  <c r="W24" i="36"/>
  <c r="W37" i="36"/>
  <c r="W23" i="36"/>
  <c r="W33" i="36"/>
  <c r="W36" i="36"/>
  <c r="W31" i="36"/>
  <c r="W32" i="36"/>
  <c r="X8" i="36"/>
  <c r="X38" i="36" s="1"/>
  <c r="W26" i="36"/>
  <c r="W39" i="36"/>
  <c r="W28" i="36"/>
  <c r="AC38" i="35"/>
  <c r="X18" i="35"/>
  <c r="X10" i="35"/>
  <c r="X14" i="35"/>
  <c r="AA39" i="35"/>
  <c r="AC35" i="35"/>
  <c r="AC37" i="35"/>
  <c r="V8" i="35"/>
  <c r="V26" i="35" s="1"/>
  <c r="X7" i="35"/>
  <c r="X6" i="35"/>
  <c r="X11" i="35"/>
  <c r="X13" i="35"/>
  <c r="X5" i="35"/>
  <c r="W8" i="35"/>
  <c r="W29" i="35" s="1"/>
  <c r="X9" i="35"/>
  <c r="X12" i="35"/>
  <c r="X16" i="35"/>
  <c r="X19" i="35"/>
  <c r="X4" i="35"/>
  <c r="X15" i="35"/>
  <c r="AB39" i="35"/>
  <c r="W25" i="35" l="1"/>
  <c r="V32" i="35"/>
  <c r="V38" i="35"/>
  <c r="V36" i="35"/>
  <c r="V37" i="35"/>
  <c r="V27" i="36"/>
  <c r="X27" i="37"/>
  <c r="X34" i="36"/>
  <c r="W27" i="36"/>
  <c r="X26" i="36"/>
  <c r="X25" i="36"/>
  <c r="X33" i="36"/>
  <c r="X36" i="36"/>
  <c r="X29" i="36"/>
  <c r="X39" i="36"/>
  <c r="X30" i="36"/>
  <c r="X32" i="36"/>
  <c r="X37" i="36"/>
  <c r="X35" i="36"/>
  <c r="X23" i="36"/>
  <c r="X28" i="36"/>
  <c r="X24" i="36"/>
  <c r="X31" i="36"/>
  <c r="W30" i="35"/>
  <c r="W38" i="35"/>
  <c r="W35" i="35"/>
  <c r="W24" i="35"/>
  <c r="W31" i="35"/>
  <c r="W32" i="35"/>
  <c r="AC39" i="35"/>
  <c r="V25" i="35"/>
  <c r="V33" i="35"/>
  <c r="V28" i="35"/>
  <c r="V23" i="35"/>
  <c r="V29" i="35"/>
  <c r="W26" i="35"/>
  <c r="W39" i="35"/>
  <c r="V35" i="35"/>
  <c r="V30" i="35"/>
  <c r="V31" i="35"/>
  <c r="V24" i="35"/>
  <c r="V39" i="35"/>
  <c r="V34" i="35"/>
  <c r="X8" i="35"/>
  <c r="X23" i="35" s="1"/>
  <c r="W34" i="35"/>
  <c r="W36" i="35"/>
  <c r="W37" i="35"/>
  <c r="W23" i="35"/>
  <c r="W33" i="35"/>
  <c r="W28" i="35"/>
  <c r="X27" i="36" l="1"/>
  <c r="X31" i="35"/>
  <c r="W27" i="35"/>
  <c r="X35" i="35"/>
  <c r="X38" i="35"/>
  <c r="X34" i="35"/>
  <c r="X28" i="35"/>
  <c r="X24" i="35"/>
  <c r="V27" i="35"/>
  <c r="X29" i="35"/>
  <c r="X37" i="35"/>
  <c r="X32" i="35"/>
  <c r="X26" i="35"/>
  <c r="X25" i="35"/>
  <c r="X33" i="35"/>
  <c r="X36" i="35"/>
  <c r="X39" i="35"/>
  <c r="X30" i="35"/>
  <c r="X27" i="35" l="1"/>
</calcChain>
</file>

<file path=xl/sharedStrings.xml><?xml version="1.0" encoding="utf-8"?>
<sst xmlns="http://schemas.openxmlformats.org/spreadsheetml/2006/main" count="1490" uniqueCount="47">
  <si>
    <t>年齢</t>
    <rPh sb="0" eb="2">
      <t>ネンレイ</t>
    </rPh>
    <phoneticPr fontId="11"/>
  </si>
  <si>
    <t>男性</t>
    <rPh sb="0" eb="2">
      <t>ダンセイ</t>
    </rPh>
    <phoneticPr fontId="11"/>
  </si>
  <si>
    <t>女性</t>
    <rPh sb="0" eb="2">
      <t>ジョセイ</t>
    </rPh>
    <phoneticPr fontId="11"/>
  </si>
  <si>
    <t>合計</t>
    <rPh sb="0" eb="2">
      <t>ゴウケイ</t>
    </rPh>
    <phoneticPr fontId="11"/>
  </si>
  <si>
    <t>0～14歳</t>
    <rPh sb="4" eb="5">
      <t>サイ</t>
    </rPh>
    <phoneticPr fontId="11"/>
  </si>
  <si>
    <t>15～64歳</t>
    <rPh sb="5" eb="6">
      <t>サイ</t>
    </rPh>
    <phoneticPr fontId="11"/>
  </si>
  <si>
    <t>65～74歳</t>
    <rPh sb="5" eb="6">
      <t>サイ</t>
    </rPh>
    <phoneticPr fontId="11"/>
  </si>
  <si>
    <t>75歳～</t>
    <rPh sb="2" eb="3">
      <t>サイ</t>
    </rPh>
    <phoneticPr fontId="11"/>
  </si>
  <si>
    <t>40～64歳</t>
    <rPh sb="5" eb="6">
      <t>サイ</t>
    </rPh>
    <phoneticPr fontId="11"/>
  </si>
  <si>
    <t>40歳以上</t>
    <rPh sb="2" eb="3">
      <t>サイ</t>
    </rPh>
    <rPh sb="3" eb="5">
      <t>イジョウ</t>
    </rPh>
    <phoneticPr fontId="11"/>
  </si>
  <si>
    <t>50歳以上</t>
    <rPh sb="2" eb="3">
      <t>サイ</t>
    </rPh>
    <rPh sb="3" eb="5">
      <t>イジョウ</t>
    </rPh>
    <phoneticPr fontId="11"/>
  </si>
  <si>
    <t>60歳以上</t>
    <rPh sb="2" eb="3">
      <t>サイ</t>
    </rPh>
    <rPh sb="3" eb="5">
      <t>イジョウ</t>
    </rPh>
    <phoneticPr fontId="11"/>
  </si>
  <si>
    <t>65歳以上</t>
    <rPh sb="2" eb="3">
      <t>サイ</t>
    </rPh>
    <rPh sb="3" eb="5">
      <t>イジョウ</t>
    </rPh>
    <phoneticPr fontId="11"/>
  </si>
  <si>
    <t>70歳以上</t>
    <rPh sb="2" eb="3">
      <t>サイ</t>
    </rPh>
    <rPh sb="3" eb="5">
      <t>イジョウ</t>
    </rPh>
    <phoneticPr fontId="11"/>
  </si>
  <si>
    <t>75歳以上</t>
    <rPh sb="2" eb="3">
      <t>サイ</t>
    </rPh>
    <rPh sb="3" eb="5">
      <t>イジョウ</t>
    </rPh>
    <phoneticPr fontId="11"/>
  </si>
  <si>
    <t>80歳以上</t>
    <rPh sb="2" eb="3">
      <t>サイ</t>
    </rPh>
    <rPh sb="3" eb="5">
      <t>イジョウ</t>
    </rPh>
    <phoneticPr fontId="11"/>
  </si>
  <si>
    <t>85歳以上</t>
    <rPh sb="2" eb="3">
      <t>サイ</t>
    </rPh>
    <rPh sb="3" eb="5">
      <t>イジョウ</t>
    </rPh>
    <phoneticPr fontId="11"/>
  </si>
  <si>
    <t>90歳以上</t>
    <rPh sb="2" eb="3">
      <t>サイ</t>
    </rPh>
    <rPh sb="3" eb="5">
      <t>イジョウ</t>
    </rPh>
    <phoneticPr fontId="11"/>
  </si>
  <si>
    <t>95歳以上</t>
    <rPh sb="2" eb="3">
      <t>サイ</t>
    </rPh>
    <rPh sb="3" eb="5">
      <t>イジョウ</t>
    </rPh>
    <phoneticPr fontId="11"/>
  </si>
  <si>
    <t>100歳以上</t>
    <rPh sb="3" eb="4">
      <t>サイ</t>
    </rPh>
    <rPh sb="4" eb="6">
      <t>イジョウ</t>
    </rPh>
    <phoneticPr fontId="11"/>
  </si>
  <si>
    <t>年齢別人口集計表</t>
    <rPh sb="0" eb="2">
      <t>ネンレイ</t>
    </rPh>
    <rPh sb="2" eb="3">
      <t>ベツ</t>
    </rPh>
    <rPh sb="3" eb="5">
      <t>ジンコウ</t>
    </rPh>
    <rPh sb="5" eb="7">
      <t>シュウケイ</t>
    </rPh>
    <rPh sb="7" eb="8">
      <t>ヒョウ</t>
    </rPh>
    <phoneticPr fontId="11"/>
  </si>
  <si>
    <t>年齢</t>
  </si>
  <si>
    <t>男性</t>
  </si>
  <si>
    <t>女性</t>
  </si>
  <si>
    <t>合計</t>
  </si>
  <si>
    <t>0～14歳</t>
  </si>
  <si>
    <t>15～64歳</t>
  </si>
  <si>
    <t>竹田地区</t>
    <rPh sb="0" eb="2">
      <t>タケタ</t>
    </rPh>
    <rPh sb="2" eb="4">
      <t>チク</t>
    </rPh>
    <phoneticPr fontId="11"/>
  </si>
  <si>
    <t>荻地区</t>
    <rPh sb="0" eb="1">
      <t>オギ</t>
    </rPh>
    <rPh sb="1" eb="3">
      <t>チク</t>
    </rPh>
    <phoneticPr fontId="11"/>
  </si>
  <si>
    <t>久住地区</t>
    <rPh sb="0" eb="2">
      <t>クジュウ</t>
    </rPh>
    <rPh sb="2" eb="4">
      <t>チク</t>
    </rPh>
    <phoneticPr fontId="11"/>
  </si>
  <si>
    <t>直入地区</t>
    <rPh sb="0" eb="2">
      <t>ナオイリ</t>
    </rPh>
    <rPh sb="2" eb="4">
      <t>チク</t>
    </rPh>
    <phoneticPr fontId="11"/>
  </si>
  <si>
    <t>65～74歳</t>
    <phoneticPr fontId="11"/>
  </si>
  <si>
    <t>列ラベル</t>
  </si>
  <si>
    <t>総計</t>
  </si>
  <si>
    <t>行ラベル</t>
  </si>
  <si>
    <t>（注）平成２４年７月分の集計値から外国人住民を含む値となっています。</t>
    <rPh sb="1" eb="2">
      <t>チュウ</t>
    </rPh>
    <rPh sb="3" eb="5">
      <t>ヘイセイ</t>
    </rPh>
    <rPh sb="7" eb="8">
      <t>ネン</t>
    </rPh>
    <rPh sb="9" eb="10">
      <t>ガツ</t>
    </rPh>
    <rPh sb="10" eb="11">
      <t>ブン</t>
    </rPh>
    <rPh sb="12" eb="14">
      <t>シュウケイ</t>
    </rPh>
    <rPh sb="14" eb="15">
      <t>チ</t>
    </rPh>
    <rPh sb="17" eb="19">
      <t>ガイコク</t>
    </rPh>
    <rPh sb="19" eb="20">
      <t>ジン</t>
    </rPh>
    <rPh sb="20" eb="22">
      <t>ジュウミン</t>
    </rPh>
    <rPh sb="23" eb="24">
      <t>フク</t>
    </rPh>
    <rPh sb="25" eb="26">
      <t>アタイ</t>
    </rPh>
    <phoneticPr fontId="11"/>
  </si>
  <si>
    <t>全住民</t>
    <rPh sb="0" eb="1">
      <t>ゼン</t>
    </rPh>
    <rPh sb="1" eb="3">
      <t>ジュウミン</t>
    </rPh>
    <phoneticPr fontId="11"/>
  </si>
  <si>
    <t>竹田</t>
    <rPh sb="0" eb="2">
      <t>タケタ</t>
    </rPh>
    <phoneticPr fontId="11"/>
  </si>
  <si>
    <t>荻</t>
    <rPh sb="0" eb="1">
      <t>オギ</t>
    </rPh>
    <phoneticPr fontId="11"/>
  </si>
  <si>
    <t>久住</t>
    <rPh sb="0" eb="2">
      <t>クジュウ</t>
    </rPh>
    <phoneticPr fontId="11"/>
  </si>
  <si>
    <t>直入</t>
    <rPh sb="0" eb="2">
      <t>ナオイリ</t>
    </rPh>
    <phoneticPr fontId="11"/>
  </si>
  <si>
    <t>地域別
高齢化率</t>
    <rPh sb="0" eb="2">
      <t>チイキ</t>
    </rPh>
    <rPh sb="2" eb="3">
      <t>ベツ</t>
    </rPh>
    <rPh sb="4" eb="7">
      <t>コウレイカ</t>
    </rPh>
    <rPh sb="7" eb="8">
      <t>リツ</t>
    </rPh>
    <phoneticPr fontId="11"/>
  </si>
  <si>
    <t>現在</t>
    <rPh sb="0" eb="2">
      <t>ゲンザイ</t>
    </rPh>
    <phoneticPr fontId="11"/>
  </si>
  <si>
    <t>データの個数 / 住民コード</t>
  </si>
  <si>
    <t>外国人区分</t>
  </si>
  <si>
    <t>(空白)</t>
  </si>
  <si>
    <t>(すべて)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</si>
</sst>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[$-411]ggge&quot;年&quot;m&quot;月&quot;d&quot;日&quot;;@"/>
    <numFmt numFmtId="178" formatCode="0_);[Red]\(0\)"/>
  </numFmts>
  <fonts count="2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1"/>
      <color indexed="10"/>
      <name val="ＭＳ 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38" fontId="10" fillId="0" borderId="0" applyFont="0" applyFill="0" applyBorder="0" applyAlignment="0" applyProtection="0"/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38">
    <xf numFmtId="0" fontId="0" fillId="0" borderId="0" xfId="0"/>
    <xf numFmtId="176" fontId="0" fillId="0" borderId="0" xfId="0" applyNumberFormat="1"/>
    <xf numFmtId="38" fontId="0" fillId="0" borderId="0" xfId="0" applyNumberFormat="1"/>
    <xf numFmtId="0" fontId="0" fillId="0" borderId="1" xfId="0" applyBorder="1"/>
    <xf numFmtId="0" fontId="12" fillId="2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2" fillId="0" borderId="0" xfId="0" applyFont="1"/>
    <xf numFmtId="0" fontId="12" fillId="2" borderId="1" xfId="0" applyFont="1" applyFill="1" applyBorder="1"/>
    <xf numFmtId="38" fontId="12" fillId="2" borderId="1" xfId="1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38" fontId="13" fillId="0" borderId="1" xfId="1" applyFont="1" applyBorder="1"/>
    <xf numFmtId="38" fontId="13" fillId="4" borderId="1" xfId="1" applyFont="1" applyFill="1" applyBorder="1"/>
    <xf numFmtId="38" fontId="13" fillId="4" borderId="1" xfId="0" applyNumberFormat="1" applyFont="1" applyFill="1" applyBorder="1"/>
    <xf numFmtId="38" fontId="13" fillId="0" borderId="1" xfId="1" applyFont="1" applyFill="1" applyBorder="1"/>
    <xf numFmtId="0" fontId="13" fillId="0" borderId="1" xfId="0" applyFont="1" applyBorder="1"/>
    <xf numFmtId="38" fontId="13" fillId="0" borderId="1" xfId="0" applyNumberFormat="1" applyFont="1" applyBorder="1"/>
    <xf numFmtId="0" fontId="13" fillId="4" borderId="1" xfId="0" applyFont="1" applyFill="1" applyBorder="1"/>
    <xf numFmtId="0" fontId="12" fillId="4" borderId="2" xfId="0" applyFont="1" applyFill="1" applyBorder="1" applyAlignment="1">
      <alignment horizontal="center"/>
    </xf>
    <xf numFmtId="40" fontId="13" fillId="0" borderId="1" xfId="0" applyNumberFormat="1" applyFont="1" applyBorder="1"/>
    <xf numFmtId="40" fontId="13" fillId="4" borderId="1" xfId="0" applyNumberFormat="1" applyFont="1" applyFill="1" applyBorder="1"/>
    <xf numFmtId="0" fontId="15" fillId="0" borderId="0" xfId="0" applyFont="1"/>
    <xf numFmtId="38" fontId="10" fillId="0" borderId="0" xfId="1"/>
    <xf numFmtId="0" fontId="12" fillId="0" borderId="1" xfId="0" applyFont="1" applyBorder="1"/>
    <xf numFmtId="38" fontId="12" fillId="2" borderId="1" xfId="0" applyNumberFormat="1" applyFont="1" applyFill="1" applyBorder="1" applyAlignment="1">
      <alignment horizontal="center"/>
    </xf>
    <xf numFmtId="38" fontId="17" fillId="0" borderId="0" xfId="1" applyFont="1"/>
    <xf numFmtId="38" fontId="16" fillId="0" borderId="0" xfId="1" applyFont="1" applyFill="1" applyBorder="1"/>
    <xf numFmtId="0" fontId="18" fillId="0" borderId="0" xfId="0" applyFont="1"/>
    <xf numFmtId="10" fontId="0" fillId="0" borderId="1" xfId="0" applyNumberFormat="1" applyBorder="1"/>
    <xf numFmtId="0" fontId="0" fillId="5" borderId="1" xfId="0" applyFill="1" applyBorder="1" applyAlignment="1">
      <alignment wrapText="1"/>
    </xf>
    <xf numFmtId="38" fontId="13" fillId="0" borderId="1" xfId="1" applyFont="1" applyBorder="1" applyAlignment="1">
      <alignment vertical="center"/>
    </xf>
    <xf numFmtId="0" fontId="14" fillId="0" borderId="0" xfId="0" applyFont="1" applyAlignment="1">
      <alignment horizontal="left"/>
    </xf>
    <xf numFmtId="0" fontId="15" fillId="0" borderId="0" xfId="0" applyFont="1" applyAlignment="1">
      <alignment vertical="center"/>
    </xf>
    <xf numFmtId="0" fontId="1" fillId="0" borderId="0" xfId="10">
      <alignment vertical="center"/>
    </xf>
    <xf numFmtId="178" fontId="1" fillId="0" borderId="0" xfId="10" applyNumberFormat="1" applyAlignment="1">
      <alignment horizontal="left" vertical="center"/>
    </xf>
    <xf numFmtId="0" fontId="19" fillId="5" borderId="3" xfId="0" applyFont="1" applyFill="1" applyBorder="1" applyAlignment="1">
      <alignment horizontal="center"/>
    </xf>
    <xf numFmtId="0" fontId="19" fillId="5" borderId="4" xfId="0" applyFont="1" applyFill="1" applyBorder="1" applyAlignment="1">
      <alignment horizontal="center"/>
    </xf>
    <xf numFmtId="0" fontId="19" fillId="5" borderId="5" xfId="0" applyFont="1" applyFill="1" applyBorder="1" applyAlignment="1">
      <alignment horizontal="center"/>
    </xf>
    <xf numFmtId="177" fontId="14" fillId="0" borderId="6" xfId="0" applyNumberFormat="1" applyFont="1" applyBorder="1" applyAlignment="1">
      <alignment horizontal="right"/>
    </xf>
  </cellXfs>
  <cellStyles count="11">
    <cellStyle name="桁区切り" xfId="1" builtinId="6"/>
    <cellStyle name="標準" xfId="0" builtinId="0"/>
    <cellStyle name="標準 10" xfId="10" xr:uid="{00000000-0005-0000-0000-000002000000}"/>
    <cellStyle name="標準 2" xfId="2" xr:uid="{00000000-0005-0000-0000-000003000000}"/>
    <cellStyle name="標準 3" xfId="3" xr:uid="{00000000-0005-0000-0000-000004000000}"/>
    <cellStyle name="標準 4" xfId="4" xr:uid="{00000000-0005-0000-0000-000005000000}"/>
    <cellStyle name="標準 5" xfId="5" xr:uid="{00000000-0005-0000-0000-000006000000}"/>
    <cellStyle name="標準 6" xfId="6" xr:uid="{00000000-0005-0000-0000-000007000000}"/>
    <cellStyle name="標準 7" xfId="7" xr:uid="{00000000-0005-0000-0000-000008000000}"/>
    <cellStyle name="標準 8" xfId="8" xr:uid="{00000000-0005-0000-0000-000009000000}"/>
    <cellStyle name="標準 9" xfId="9" xr:uid="{00000000-0005-0000-0000-00000A000000}"/>
  </cellStyles>
  <dxfs count="0"/>
  <tableStyles count="0" defaultTableStyle="TableStyleMedium9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2"/>
  <sheetViews>
    <sheetView workbookViewId="0">
      <selection sqref="A1:XFD1048576"/>
    </sheetView>
  </sheetViews>
  <sheetFormatPr defaultColWidth="9" defaultRowHeight="13.5" x14ac:dyDescent="0.15"/>
  <cols>
    <col min="1" max="1" width="26.25" style="32" bestFit="1" customWidth="1"/>
    <col min="2" max="2" width="11.125" style="32" bestFit="1" customWidth="1"/>
    <col min="3" max="5" width="7.375" style="32" bestFit="1" customWidth="1"/>
    <col min="6" max="16384" width="9" style="32"/>
  </cols>
  <sheetData>
    <row r="1" spans="1:4" x14ac:dyDescent="0.15">
      <c r="A1" s="32" t="s">
        <v>44</v>
      </c>
      <c r="B1" s="32" t="s">
        <v>46</v>
      </c>
    </row>
    <row r="3" spans="1:4" x14ac:dyDescent="0.15">
      <c r="A3" s="32" t="s">
        <v>43</v>
      </c>
      <c r="B3" s="32" t="s">
        <v>32</v>
      </c>
    </row>
    <row r="4" spans="1:4" x14ac:dyDescent="0.15">
      <c r="A4" s="32" t="s">
        <v>34</v>
      </c>
      <c r="B4" s="32">
        <v>1</v>
      </c>
      <c r="C4" s="32">
        <v>2</v>
      </c>
      <c r="D4" s="32" t="s">
        <v>33</v>
      </c>
    </row>
    <row r="5" spans="1:4" x14ac:dyDescent="0.15">
      <c r="A5" s="33">
        <v>0</v>
      </c>
      <c r="B5" s="32">
        <v>28</v>
      </c>
      <c r="C5" s="32">
        <v>18</v>
      </c>
      <c r="D5" s="32">
        <v>46</v>
      </c>
    </row>
    <row r="6" spans="1:4" x14ac:dyDescent="0.15">
      <c r="A6" s="33">
        <v>1</v>
      </c>
      <c r="B6" s="32">
        <v>34</v>
      </c>
      <c r="C6" s="32">
        <v>18</v>
      </c>
      <c r="D6" s="32">
        <v>52</v>
      </c>
    </row>
    <row r="7" spans="1:4" x14ac:dyDescent="0.15">
      <c r="A7" s="33">
        <v>2</v>
      </c>
      <c r="B7" s="32">
        <v>26</v>
      </c>
      <c r="C7" s="32">
        <v>31</v>
      </c>
      <c r="D7" s="32">
        <v>57</v>
      </c>
    </row>
    <row r="8" spans="1:4" x14ac:dyDescent="0.15">
      <c r="A8" s="33">
        <v>3</v>
      </c>
      <c r="B8" s="32">
        <v>37</v>
      </c>
      <c r="C8" s="32">
        <v>34</v>
      </c>
      <c r="D8" s="32">
        <v>71</v>
      </c>
    </row>
    <row r="9" spans="1:4" x14ac:dyDescent="0.15">
      <c r="A9" s="33">
        <v>4</v>
      </c>
      <c r="B9" s="32">
        <v>40</v>
      </c>
      <c r="C9" s="32">
        <v>35</v>
      </c>
      <c r="D9" s="32">
        <v>75</v>
      </c>
    </row>
    <row r="10" spans="1:4" x14ac:dyDescent="0.15">
      <c r="A10" s="33">
        <v>5</v>
      </c>
      <c r="B10" s="32">
        <v>58</v>
      </c>
      <c r="C10" s="32">
        <v>45</v>
      </c>
      <c r="D10" s="32">
        <v>103</v>
      </c>
    </row>
    <row r="11" spans="1:4" x14ac:dyDescent="0.15">
      <c r="A11" s="33">
        <v>6</v>
      </c>
      <c r="B11" s="32">
        <v>52</v>
      </c>
      <c r="C11" s="32">
        <v>34</v>
      </c>
      <c r="D11" s="32">
        <v>86</v>
      </c>
    </row>
    <row r="12" spans="1:4" x14ac:dyDescent="0.15">
      <c r="A12" s="33">
        <v>7</v>
      </c>
      <c r="B12" s="32">
        <v>40</v>
      </c>
      <c r="C12" s="32">
        <v>31</v>
      </c>
      <c r="D12" s="32">
        <v>71</v>
      </c>
    </row>
    <row r="13" spans="1:4" x14ac:dyDescent="0.15">
      <c r="A13" s="33">
        <v>8</v>
      </c>
      <c r="B13" s="32">
        <v>63</v>
      </c>
      <c r="C13" s="32">
        <v>50</v>
      </c>
      <c r="D13" s="32">
        <v>113</v>
      </c>
    </row>
    <row r="14" spans="1:4" x14ac:dyDescent="0.15">
      <c r="A14" s="33">
        <v>9</v>
      </c>
      <c r="B14" s="32">
        <v>53</v>
      </c>
      <c r="C14" s="32">
        <v>48</v>
      </c>
      <c r="D14" s="32">
        <v>101</v>
      </c>
    </row>
    <row r="15" spans="1:4" x14ac:dyDescent="0.15">
      <c r="A15" s="33">
        <v>10</v>
      </c>
      <c r="B15" s="32">
        <v>59</v>
      </c>
      <c r="C15" s="32">
        <v>60</v>
      </c>
      <c r="D15" s="32">
        <v>119</v>
      </c>
    </row>
    <row r="16" spans="1:4" x14ac:dyDescent="0.15">
      <c r="A16" s="33">
        <v>11</v>
      </c>
      <c r="B16" s="32">
        <v>60</v>
      </c>
      <c r="C16" s="32">
        <v>56</v>
      </c>
      <c r="D16" s="32">
        <v>116</v>
      </c>
    </row>
    <row r="17" spans="1:4" x14ac:dyDescent="0.15">
      <c r="A17" s="33">
        <v>12</v>
      </c>
      <c r="B17" s="32">
        <v>60</v>
      </c>
      <c r="C17" s="32">
        <v>67</v>
      </c>
      <c r="D17" s="32">
        <v>127</v>
      </c>
    </row>
    <row r="18" spans="1:4" x14ac:dyDescent="0.15">
      <c r="A18" s="33">
        <v>13</v>
      </c>
      <c r="B18" s="32">
        <v>64</v>
      </c>
      <c r="C18" s="32">
        <v>56</v>
      </c>
      <c r="D18" s="32">
        <v>120</v>
      </c>
    </row>
    <row r="19" spans="1:4" x14ac:dyDescent="0.15">
      <c r="A19" s="33">
        <v>14</v>
      </c>
      <c r="B19" s="32">
        <v>61</v>
      </c>
      <c r="C19" s="32">
        <v>53</v>
      </c>
      <c r="D19" s="32">
        <v>114</v>
      </c>
    </row>
    <row r="20" spans="1:4" x14ac:dyDescent="0.15">
      <c r="A20" s="33">
        <v>15</v>
      </c>
      <c r="B20" s="32">
        <v>81</v>
      </c>
      <c r="C20" s="32">
        <v>66</v>
      </c>
      <c r="D20" s="32">
        <v>147</v>
      </c>
    </row>
    <row r="21" spans="1:4" x14ac:dyDescent="0.15">
      <c r="A21" s="33">
        <v>16</v>
      </c>
      <c r="B21" s="32">
        <v>89</v>
      </c>
      <c r="C21" s="32">
        <v>72</v>
      </c>
      <c r="D21" s="32">
        <v>161</v>
      </c>
    </row>
    <row r="22" spans="1:4" x14ac:dyDescent="0.15">
      <c r="A22" s="33">
        <v>17</v>
      </c>
      <c r="B22" s="32">
        <v>71</v>
      </c>
      <c r="C22" s="32">
        <v>78</v>
      </c>
      <c r="D22" s="32">
        <v>149</v>
      </c>
    </row>
    <row r="23" spans="1:4" x14ac:dyDescent="0.15">
      <c r="A23" s="33">
        <v>18</v>
      </c>
      <c r="B23" s="32">
        <v>84</v>
      </c>
      <c r="C23" s="32">
        <v>78</v>
      </c>
      <c r="D23" s="32">
        <v>162</v>
      </c>
    </row>
    <row r="24" spans="1:4" x14ac:dyDescent="0.15">
      <c r="A24" s="33">
        <v>19</v>
      </c>
      <c r="B24" s="32">
        <v>60</v>
      </c>
      <c r="C24" s="32">
        <v>67</v>
      </c>
      <c r="D24" s="32">
        <v>127</v>
      </c>
    </row>
    <row r="25" spans="1:4" x14ac:dyDescent="0.15">
      <c r="A25" s="33">
        <v>20</v>
      </c>
      <c r="B25" s="32">
        <v>67</v>
      </c>
      <c r="C25" s="32">
        <v>53</v>
      </c>
      <c r="D25" s="32">
        <v>120</v>
      </c>
    </row>
    <row r="26" spans="1:4" x14ac:dyDescent="0.15">
      <c r="A26" s="33">
        <v>21</v>
      </c>
      <c r="B26" s="32">
        <v>66</v>
      </c>
      <c r="C26" s="32">
        <v>57</v>
      </c>
      <c r="D26" s="32">
        <v>123</v>
      </c>
    </row>
    <row r="27" spans="1:4" x14ac:dyDescent="0.15">
      <c r="A27" s="33">
        <v>22</v>
      </c>
      <c r="B27" s="32">
        <v>48</v>
      </c>
      <c r="C27" s="32">
        <v>44</v>
      </c>
      <c r="D27" s="32">
        <v>92</v>
      </c>
    </row>
    <row r="28" spans="1:4" x14ac:dyDescent="0.15">
      <c r="A28" s="33">
        <v>23</v>
      </c>
      <c r="B28" s="32">
        <v>47</v>
      </c>
      <c r="C28" s="32">
        <v>63</v>
      </c>
      <c r="D28" s="32">
        <v>110</v>
      </c>
    </row>
    <row r="29" spans="1:4" x14ac:dyDescent="0.15">
      <c r="A29" s="33">
        <v>24</v>
      </c>
      <c r="B29" s="32">
        <v>58</v>
      </c>
      <c r="C29" s="32">
        <v>50</v>
      </c>
      <c r="D29" s="32">
        <v>108</v>
      </c>
    </row>
    <row r="30" spans="1:4" x14ac:dyDescent="0.15">
      <c r="A30" s="33">
        <v>25</v>
      </c>
      <c r="B30" s="32">
        <v>62</v>
      </c>
      <c r="C30" s="32">
        <v>40</v>
      </c>
      <c r="D30" s="32">
        <v>102</v>
      </c>
    </row>
    <row r="31" spans="1:4" x14ac:dyDescent="0.15">
      <c r="A31" s="33">
        <v>26</v>
      </c>
      <c r="B31" s="32">
        <v>54</v>
      </c>
      <c r="C31" s="32">
        <v>41</v>
      </c>
      <c r="D31" s="32">
        <v>95</v>
      </c>
    </row>
    <row r="32" spans="1:4" x14ac:dyDescent="0.15">
      <c r="A32" s="33">
        <v>27</v>
      </c>
      <c r="B32" s="32">
        <v>61</v>
      </c>
      <c r="C32" s="32">
        <v>56</v>
      </c>
      <c r="D32" s="32">
        <v>117</v>
      </c>
    </row>
    <row r="33" spans="1:4" x14ac:dyDescent="0.15">
      <c r="A33" s="33">
        <v>28</v>
      </c>
      <c r="B33" s="32">
        <v>58</v>
      </c>
      <c r="C33" s="32">
        <v>42</v>
      </c>
      <c r="D33" s="32">
        <v>100</v>
      </c>
    </row>
    <row r="34" spans="1:4" x14ac:dyDescent="0.15">
      <c r="A34" s="33">
        <v>29</v>
      </c>
      <c r="B34" s="32">
        <v>51</v>
      </c>
      <c r="C34" s="32">
        <v>43</v>
      </c>
      <c r="D34" s="32">
        <v>94</v>
      </c>
    </row>
    <row r="35" spans="1:4" x14ac:dyDescent="0.15">
      <c r="A35" s="33">
        <v>30</v>
      </c>
      <c r="B35" s="32">
        <v>45</v>
      </c>
      <c r="C35" s="32">
        <v>46</v>
      </c>
      <c r="D35" s="32">
        <v>91</v>
      </c>
    </row>
    <row r="36" spans="1:4" x14ac:dyDescent="0.15">
      <c r="A36" s="33">
        <v>31</v>
      </c>
      <c r="B36" s="32">
        <v>54</v>
      </c>
      <c r="C36" s="32">
        <v>46</v>
      </c>
      <c r="D36" s="32">
        <v>100</v>
      </c>
    </row>
    <row r="37" spans="1:4" x14ac:dyDescent="0.15">
      <c r="A37" s="33">
        <v>32</v>
      </c>
      <c r="B37" s="32">
        <v>74</v>
      </c>
      <c r="C37" s="32">
        <v>57</v>
      </c>
      <c r="D37" s="32">
        <v>131</v>
      </c>
    </row>
    <row r="38" spans="1:4" x14ac:dyDescent="0.15">
      <c r="A38" s="33">
        <v>33</v>
      </c>
      <c r="B38" s="32">
        <v>38</v>
      </c>
      <c r="C38" s="32">
        <v>39</v>
      </c>
      <c r="D38" s="32">
        <v>77</v>
      </c>
    </row>
    <row r="39" spans="1:4" x14ac:dyDescent="0.15">
      <c r="A39" s="33">
        <v>34</v>
      </c>
      <c r="B39" s="32">
        <v>61</v>
      </c>
      <c r="C39" s="32">
        <v>37</v>
      </c>
      <c r="D39" s="32">
        <v>98</v>
      </c>
    </row>
    <row r="40" spans="1:4" x14ac:dyDescent="0.15">
      <c r="A40" s="33">
        <v>35</v>
      </c>
      <c r="B40" s="32">
        <v>55</v>
      </c>
      <c r="C40" s="32">
        <v>46</v>
      </c>
      <c r="D40" s="32">
        <v>101</v>
      </c>
    </row>
    <row r="41" spans="1:4" x14ac:dyDescent="0.15">
      <c r="A41" s="33">
        <v>36</v>
      </c>
      <c r="B41" s="32">
        <v>50</v>
      </c>
      <c r="C41" s="32">
        <v>47</v>
      </c>
      <c r="D41" s="32">
        <v>97</v>
      </c>
    </row>
    <row r="42" spans="1:4" x14ac:dyDescent="0.15">
      <c r="A42" s="33">
        <v>37</v>
      </c>
      <c r="B42" s="32">
        <v>80</v>
      </c>
      <c r="C42" s="32">
        <v>67</v>
      </c>
      <c r="D42" s="32">
        <v>147</v>
      </c>
    </row>
    <row r="43" spans="1:4" x14ac:dyDescent="0.15">
      <c r="A43" s="33">
        <v>38</v>
      </c>
      <c r="B43" s="32">
        <v>72</v>
      </c>
      <c r="C43" s="32">
        <v>72</v>
      </c>
      <c r="D43" s="32">
        <v>144</v>
      </c>
    </row>
    <row r="44" spans="1:4" x14ac:dyDescent="0.15">
      <c r="A44" s="33">
        <v>39</v>
      </c>
      <c r="B44" s="32">
        <v>80</v>
      </c>
      <c r="C44" s="32">
        <v>74</v>
      </c>
      <c r="D44" s="32">
        <v>154</v>
      </c>
    </row>
    <row r="45" spans="1:4" x14ac:dyDescent="0.15">
      <c r="A45" s="33">
        <v>40</v>
      </c>
      <c r="B45" s="32">
        <v>78</v>
      </c>
      <c r="C45" s="32">
        <v>88</v>
      </c>
      <c r="D45" s="32">
        <v>166</v>
      </c>
    </row>
    <row r="46" spans="1:4" x14ac:dyDescent="0.15">
      <c r="A46" s="33">
        <v>41</v>
      </c>
      <c r="B46" s="32">
        <v>97</v>
      </c>
      <c r="C46" s="32">
        <v>73</v>
      </c>
      <c r="D46" s="32">
        <v>170</v>
      </c>
    </row>
    <row r="47" spans="1:4" x14ac:dyDescent="0.15">
      <c r="A47" s="33">
        <v>42</v>
      </c>
      <c r="B47" s="32">
        <v>92</v>
      </c>
      <c r="C47" s="32">
        <v>90</v>
      </c>
      <c r="D47" s="32">
        <v>182</v>
      </c>
    </row>
    <row r="48" spans="1:4" x14ac:dyDescent="0.15">
      <c r="A48" s="33">
        <v>43</v>
      </c>
      <c r="B48" s="32">
        <v>78</v>
      </c>
      <c r="C48" s="32">
        <v>78</v>
      </c>
      <c r="D48" s="32">
        <v>156</v>
      </c>
    </row>
    <row r="49" spans="1:4" x14ac:dyDescent="0.15">
      <c r="A49" s="33">
        <v>44</v>
      </c>
      <c r="B49" s="32">
        <v>90</v>
      </c>
      <c r="C49" s="32">
        <v>75</v>
      </c>
      <c r="D49" s="32">
        <v>165</v>
      </c>
    </row>
    <row r="50" spans="1:4" x14ac:dyDescent="0.15">
      <c r="A50" s="33">
        <v>45</v>
      </c>
      <c r="B50" s="32">
        <v>80</v>
      </c>
      <c r="C50" s="32">
        <v>101</v>
      </c>
      <c r="D50" s="32">
        <v>181</v>
      </c>
    </row>
    <row r="51" spans="1:4" x14ac:dyDescent="0.15">
      <c r="A51" s="33">
        <v>46</v>
      </c>
      <c r="B51" s="32">
        <v>96</v>
      </c>
      <c r="C51" s="32">
        <v>86</v>
      </c>
      <c r="D51" s="32">
        <v>182</v>
      </c>
    </row>
    <row r="52" spans="1:4" x14ac:dyDescent="0.15">
      <c r="A52" s="33">
        <v>47</v>
      </c>
      <c r="B52" s="32">
        <v>95</v>
      </c>
      <c r="C52" s="32">
        <v>91</v>
      </c>
      <c r="D52" s="32">
        <v>186</v>
      </c>
    </row>
    <row r="53" spans="1:4" x14ac:dyDescent="0.15">
      <c r="A53" s="33">
        <v>48</v>
      </c>
      <c r="B53" s="32">
        <v>111</v>
      </c>
      <c r="C53" s="32">
        <v>83</v>
      </c>
      <c r="D53" s="32">
        <v>194</v>
      </c>
    </row>
    <row r="54" spans="1:4" x14ac:dyDescent="0.15">
      <c r="A54" s="33">
        <v>49</v>
      </c>
      <c r="B54" s="32">
        <v>112</v>
      </c>
      <c r="C54" s="32">
        <v>93</v>
      </c>
      <c r="D54" s="32">
        <v>205</v>
      </c>
    </row>
    <row r="55" spans="1:4" x14ac:dyDescent="0.15">
      <c r="A55" s="33">
        <v>50</v>
      </c>
      <c r="B55" s="32">
        <v>109</v>
      </c>
      <c r="C55" s="32">
        <v>88</v>
      </c>
      <c r="D55" s="32">
        <v>197</v>
      </c>
    </row>
    <row r="56" spans="1:4" x14ac:dyDescent="0.15">
      <c r="A56" s="33">
        <v>51</v>
      </c>
      <c r="B56" s="32">
        <v>102</v>
      </c>
      <c r="C56" s="32">
        <v>99</v>
      </c>
      <c r="D56" s="32">
        <v>201</v>
      </c>
    </row>
    <row r="57" spans="1:4" x14ac:dyDescent="0.15">
      <c r="A57" s="33">
        <v>52</v>
      </c>
      <c r="B57" s="32">
        <v>101</v>
      </c>
      <c r="C57" s="32">
        <v>103</v>
      </c>
      <c r="D57" s="32">
        <v>204</v>
      </c>
    </row>
    <row r="58" spans="1:4" x14ac:dyDescent="0.15">
      <c r="A58" s="33">
        <v>53</v>
      </c>
      <c r="B58" s="32">
        <v>98</v>
      </c>
      <c r="C58" s="32">
        <v>94</v>
      </c>
      <c r="D58" s="32">
        <v>192</v>
      </c>
    </row>
    <row r="59" spans="1:4" x14ac:dyDescent="0.15">
      <c r="A59" s="33">
        <v>54</v>
      </c>
      <c r="B59" s="32">
        <v>100</v>
      </c>
      <c r="C59" s="32">
        <v>86</v>
      </c>
      <c r="D59" s="32">
        <v>186</v>
      </c>
    </row>
    <row r="60" spans="1:4" x14ac:dyDescent="0.15">
      <c r="A60" s="33">
        <v>55</v>
      </c>
      <c r="B60" s="32">
        <v>95</v>
      </c>
      <c r="C60" s="32">
        <v>95</v>
      </c>
      <c r="D60" s="32">
        <v>190</v>
      </c>
    </row>
    <row r="61" spans="1:4" x14ac:dyDescent="0.15">
      <c r="A61" s="33">
        <v>56</v>
      </c>
      <c r="B61" s="32">
        <v>99</v>
      </c>
      <c r="C61" s="32">
        <v>94</v>
      </c>
      <c r="D61" s="32">
        <v>193</v>
      </c>
    </row>
    <row r="62" spans="1:4" x14ac:dyDescent="0.15">
      <c r="A62" s="33">
        <v>57</v>
      </c>
      <c r="B62" s="32">
        <v>90</v>
      </c>
      <c r="C62" s="32">
        <v>90</v>
      </c>
      <c r="D62" s="32">
        <v>180</v>
      </c>
    </row>
    <row r="63" spans="1:4" x14ac:dyDescent="0.15">
      <c r="A63" s="33">
        <v>58</v>
      </c>
      <c r="B63" s="32">
        <v>96</v>
      </c>
      <c r="C63" s="32">
        <v>136</v>
      </c>
      <c r="D63" s="32">
        <v>232</v>
      </c>
    </row>
    <row r="64" spans="1:4" x14ac:dyDescent="0.15">
      <c r="A64" s="33">
        <v>59</v>
      </c>
      <c r="B64" s="32">
        <v>82</v>
      </c>
      <c r="C64" s="32">
        <v>81</v>
      </c>
      <c r="D64" s="32">
        <v>163</v>
      </c>
    </row>
    <row r="65" spans="1:4" x14ac:dyDescent="0.15">
      <c r="A65" s="33">
        <v>60</v>
      </c>
      <c r="B65" s="32">
        <v>113</v>
      </c>
      <c r="C65" s="32">
        <v>90</v>
      </c>
      <c r="D65" s="32">
        <v>203</v>
      </c>
    </row>
    <row r="66" spans="1:4" x14ac:dyDescent="0.15">
      <c r="A66" s="33">
        <v>61</v>
      </c>
      <c r="B66" s="32">
        <v>103</v>
      </c>
      <c r="C66" s="32">
        <v>125</v>
      </c>
      <c r="D66" s="32">
        <v>228</v>
      </c>
    </row>
    <row r="67" spans="1:4" x14ac:dyDescent="0.15">
      <c r="A67" s="33">
        <v>62</v>
      </c>
      <c r="B67" s="32">
        <v>123</v>
      </c>
      <c r="C67" s="32">
        <v>122</v>
      </c>
      <c r="D67" s="32">
        <v>245</v>
      </c>
    </row>
    <row r="68" spans="1:4" x14ac:dyDescent="0.15">
      <c r="A68" s="33">
        <v>63</v>
      </c>
      <c r="B68" s="32">
        <v>112</v>
      </c>
      <c r="C68" s="32">
        <v>111</v>
      </c>
      <c r="D68" s="32">
        <v>223</v>
      </c>
    </row>
    <row r="69" spans="1:4" x14ac:dyDescent="0.15">
      <c r="A69" s="33">
        <v>64</v>
      </c>
      <c r="B69" s="32">
        <v>138</v>
      </c>
      <c r="C69" s="32">
        <v>155</v>
      </c>
      <c r="D69" s="32">
        <v>293</v>
      </c>
    </row>
    <row r="70" spans="1:4" x14ac:dyDescent="0.15">
      <c r="A70" s="33">
        <v>65</v>
      </c>
      <c r="B70" s="32">
        <v>139</v>
      </c>
      <c r="C70" s="32">
        <v>135</v>
      </c>
      <c r="D70" s="32">
        <v>274</v>
      </c>
    </row>
    <row r="71" spans="1:4" x14ac:dyDescent="0.15">
      <c r="A71" s="33">
        <v>66</v>
      </c>
      <c r="B71" s="32">
        <v>163</v>
      </c>
      <c r="C71" s="32">
        <v>172</v>
      </c>
      <c r="D71" s="32">
        <v>335</v>
      </c>
    </row>
    <row r="72" spans="1:4" x14ac:dyDescent="0.15">
      <c r="A72" s="33">
        <v>67</v>
      </c>
      <c r="B72" s="32">
        <v>153</v>
      </c>
      <c r="C72" s="32">
        <v>160</v>
      </c>
      <c r="D72" s="32">
        <v>313</v>
      </c>
    </row>
    <row r="73" spans="1:4" x14ac:dyDescent="0.15">
      <c r="A73" s="33">
        <v>68</v>
      </c>
      <c r="B73" s="32">
        <v>163</v>
      </c>
      <c r="C73" s="32">
        <v>161</v>
      </c>
      <c r="D73" s="32">
        <v>324</v>
      </c>
    </row>
    <row r="74" spans="1:4" x14ac:dyDescent="0.15">
      <c r="A74" s="33">
        <v>69</v>
      </c>
      <c r="B74" s="32">
        <v>159</v>
      </c>
      <c r="C74" s="32">
        <v>169</v>
      </c>
      <c r="D74" s="32">
        <v>328</v>
      </c>
    </row>
    <row r="75" spans="1:4" x14ac:dyDescent="0.15">
      <c r="A75" s="33">
        <v>70</v>
      </c>
      <c r="B75" s="32">
        <v>171</v>
      </c>
      <c r="C75" s="32">
        <v>195</v>
      </c>
      <c r="D75" s="32">
        <v>366</v>
      </c>
    </row>
    <row r="76" spans="1:4" x14ac:dyDescent="0.15">
      <c r="A76" s="33">
        <v>71</v>
      </c>
      <c r="B76" s="32">
        <v>186</v>
      </c>
      <c r="C76" s="32">
        <v>161</v>
      </c>
      <c r="D76" s="32">
        <v>347</v>
      </c>
    </row>
    <row r="77" spans="1:4" x14ac:dyDescent="0.15">
      <c r="A77" s="33">
        <v>72</v>
      </c>
      <c r="B77" s="32">
        <v>207</v>
      </c>
      <c r="C77" s="32">
        <v>186</v>
      </c>
      <c r="D77" s="32">
        <v>393</v>
      </c>
    </row>
    <row r="78" spans="1:4" x14ac:dyDescent="0.15">
      <c r="A78" s="33">
        <v>73</v>
      </c>
      <c r="B78" s="32">
        <v>202</v>
      </c>
      <c r="C78" s="32">
        <v>199</v>
      </c>
      <c r="D78" s="32">
        <v>401</v>
      </c>
    </row>
    <row r="79" spans="1:4" x14ac:dyDescent="0.15">
      <c r="A79" s="33">
        <v>74</v>
      </c>
      <c r="B79" s="32">
        <v>197</v>
      </c>
      <c r="C79" s="32">
        <v>193</v>
      </c>
      <c r="D79" s="32">
        <v>390</v>
      </c>
    </row>
    <row r="80" spans="1:4" x14ac:dyDescent="0.15">
      <c r="A80" s="33">
        <v>75</v>
      </c>
      <c r="B80" s="32">
        <v>210</v>
      </c>
      <c r="C80" s="32">
        <v>210</v>
      </c>
      <c r="D80" s="32">
        <v>420</v>
      </c>
    </row>
    <row r="81" spans="1:4" x14ac:dyDescent="0.15">
      <c r="A81" s="33">
        <v>76</v>
      </c>
      <c r="B81" s="32">
        <v>236</v>
      </c>
      <c r="C81" s="32">
        <v>260</v>
      </c>
      <c r="D81" s="32">
        <v>496</v>
      </c>
    </row>
    <row r="82" spans="1:4" x14ac:dyDescent="0.15">
      <c r="A82" s="33">
        <v>77</v>
      </c>
      <c r="B82" s="32">
        <v>223</v>
      </c>
      <c r="C82" s="32">
        <v>203</v>
      </c>
      <c r="D82" s="32">
        <v>426</v>
      </c>
    </row>
    <row r="83" spans="1:4" x14ac:dyDescent="0.15">
      <c r="A83" s="33">
        <v>78</v>
      </c>
      <c r="B83" s="32">
        <v>207</v>
      </c>
      <c r="C83" s="32">
        <v>229</v>
      </c>
      <c r="D83" s="32">
        <v>436</v>
      </c>
    </row>
    <row r="84" spans="1:4" x14ac:dyDescent="0.15">
      <c r="A84" s="33">
        <v>79</v>
      </c>
      <c r="B84" s="32">
        <v>111</v>
      </c>
      <c r="C84" s="32">
        <v>116</v>
      </c>
      <c r="D84" s="32">
        <v>227</v>
      </c>
    </row>
    <row r="85" spans="1:4" x14ac:dyDescent="0.15">
      <c r="A85" s="33">
        <v>80</v>
      </c>
      <c r="B85" s="32">
        <v>91</v>
      </c>
      <c r="C85" s="32">
        <v>118</v>
      </c>
      <c r="D85" s="32">
        <v>209</v>
      </c>
    </row>
    <row r="86" spans="1:4" x14ac:dyDescent="0.15">
      <c r="A86" s="33">
        <v>81</v>
      </c>
      <c r="B86" s="32">
        <v>105</v>
      </c>
      <c r="C86" s="32">
        <v>168</v>
      </c>
      <c r="D86" s="32">
        <v>273</v>
      </c>
    </row>
    <row r="87" spans="1:4" x14ac:dyDescent="0.15">
      <c r="A87" s="33">
        <v>82</v>
      </c>
      <c r="B87" s="32">
        <v>113</v>
      </c>
      <c r="C87" s="32">
        <v>163</v>
      </c>
      <c r="D87" s="32">
        <v>276</v>
      </c>
    </row>
    <row r="88" spans="1:4" x14ac:dyDescent="0.15">
      <c r="A88" s="33">
        <v>83</v>
      </c>
      <c r="B88" s="32">
        <v>106</v>
      </c>
      <c r="C88" s="32">
        <v>166</v>
      </c>
      <c r="D88" s="32">
        <v>272</v>
      </c>
    </row>
    <row r="89" spans="1:4" x14ac:dyDescent="0.15">
      <c r="A89" s="33">
        <v>84</v>
      </c>
      <c r="B89" s="32">
        <v>87</v>
      </c>
      <c r="C89" s="32">
        <v>171</v>
      </c>
      <c r="D89" s="32">
        <v>258</v>
      </c>
    </row>
    <row r="90" spans="1:4" x14ac:dyDescent="0.15">
      <c r="A90" s="33">
        <v>85</v>
      </c>
      <c r="B90" s="32">
        <v>90</v>
      </c>
      <c r="C90" s="32">
        <v>168</v>
      </c>
      <c r="D90" s="32">
        <v>258</v>
      </c>
    </row>
    <row r="91" spans="1:4" x14ac:dyDescent="0.15">
      <c r="A91" s="33">
        <v>86</v>
      </c>
      <c r="B91" s="32">
        <v>91</v>
      </c>
      <c r="C91" s="32">
        <v>151</v>
      </c>
      <c r="D91" s="32">
        <v>242</v>
      </c>
    </row>
    <row r="92" spans="1:4" x14ac:dyDescent="0.15">
      <c r="A92" s="33">
        <v>87</v>
      </c>
      <c r="B92" s="32">
        <v>71</v>
      </c>
      <c r="C92" s="32">
        <v>153</v>
      </c>
      <c r="D92" s="32">
        <v>224</v>
      </c>
    </row>
    <row r="93" spans="1:4" x14ac:dyDescent="0.15">
      <c r="A93" s="33">
        <v>88</v>
      </c>
      <c r="B93" s="32">
        <v>99</v>
      </c>
      <c r="C93" s="32">
        <v>167</v>
      </c>
      <c r="D93" s="32">
        <v>266</v>
      </c>
    </row>
    <row r="94" spans="1:4" x14ac:dyDescent="0.15">
      <c r="A94" s="33">
        <v>89</v>
      </c>
      <c r="B94" s="32">
        <v>69</v>
      </c>
      <c r="C94" s="32">
        <v>152</v>
      </c>
      <c r="D94" s="32">
        <v>221</v>
      </c>
    </row>
    <row r="95" spans="1:4" x14ac:dyDescent="0.15">
      <c r="A95" s="33">
        <v>90</v>
      </c>
      <c r="B95" s="32">
        <v>73</v>
      </c>
      <c r="C95" s="32">
        <v>157</v>
      </c>
      <c r="D95" s="32">
        <v>230</v>
      </c>
    </row>
    <row r="96" spans="1:4" x14ac:dyDescent="0.15">
      <c r="A96" s="33">
        <v>91</v>
      </c>
      <c r="B96" s="32">
        <v>49</v>
      </c>
      <c r="C96" s="32">
        <v>129</v>
      </c>
      <c r="D96" s="32">
        <v>178</v>
      </c>
    </row>
    <row r="97" spans="1:4" x14ac:dyDescent="0.15">
      <c r="A97" s="33">
        <v>92</v>
      </c>
      <c r="B97" s="32">
        <v>44</v>
      </c>
      <c r="C97" s="32">
        <v>103</v>
      </c>
      <c r="D97" s="32">
        <v>147</v>
      </c>
    </row>
    <row r="98" spans="1:4" x14ac:dyDescent="0.15">
      <c r="A98" s="33">
        <v>93</v>
      </c>
      <c r="B98" s="32">
        <v>34</v>
      </c>
      <c r="C98" s="32">
        <v>101</v>
      </c>
      <c r="D98" s="32">
        <v>135</v>
      </c>
    </row>
    <row r="99" spans="1:4" x14ac:dyDescent="0.15">
      <c r="A99" s="33">
        <v>94</v>
      </c>
      <c r="B99" s="32">
        <v>34</v>
      </c>
      <c r="C99" s="32">
        <v>103</v>
      </c>
      <c r="D99" s="32">
        <v>137</v>
      </c>
    </row>
    <row r="100" spans="1:4" x14ac:dyDescent="0.15">
      <c r="A100" s="33">
        <v>95</v>
      </c>
      <c r="B100" s="32">
        <v>30</v>
      </c>
      <c r="C100" s="32">
        <v>85</v>
      </c>
      <c r="D100" s="32">
        <v>115</v>
      </c>
    </row>
    <row r="101" spans="1:4" x14ac:dyDescent="0.15">
      <c r="A101" s="33">
        <v>96</v>
      </c>
      <c r="B101" s="32">
        <v>20</v>
      </c>
      <c r="C101" s="32">
        <v>66</v>
      </c>
      <c r="D101" s="32">
        <v>86</v>
      </c>
    </row>
    <row r="102" spans="1:4" x14ac:dyDescent="0.15">
      <c r="A102" s="33">
        <v>97</v>
      </c>
      <c r="B102" s="32">
        <v>10</v>
      </c>
      <c r="C102" s="32">
        <v>46</v>
      </c>
      <c r="D102" s="32">
        <v>56</v>
      </c>
    </row>
    <row r="103" spans="1:4" x14ac:dyDescent="0.15">
      <c r="A103" s="33">
        <v>98</v>
      </c>
      <c r="B103" s="32">
        <v>4</v>
      </c>
      <c r="C103" s="32">
        <v>27</v>
      </c>
      <c r="D103" s="32">
        <v>31</v>
      </c>
    </row>
    <row r="104" spans="1:4" x14ac:dyDescent="0.15">
      <c r="A104" s="33">
        <v>99</v>
      </c>
      <c r="B104" s="32">
        <v>8</v>
      </c>
      <c r="C104" s="32">
        <v>32</v>
      </c>
      <c r="D104" s="32">
        <v>40</v>
      </c>
    </row>
    <row r="105" spans="1:4" x14ac:dyDescent="0.15">
      <c r="A105" s="33">
        <v>100</v>
      </c>
      <c r="B105" s="32">
        <v>3</v>
      </c>
      <c r="C105" s="32">
        <v>22</v>
      </c>
      <c r="D105" s="32">
        <v>25</v>
      </c>
    </row>
    <row r="106" spans="1:4" x14ac:dyDescent="0.15">
      <c r="A106" s="33">
        <v>101</v>
      </c>
      <c r="C106" s="32">
        <v>14</v>
      </c>
      <c r="D106" s="32">
        <v>14</v>
      </c>
    </row>
    <row r="107" spans="1:4" x14ac:dyDescent="0.15">
      <c r="A107" s="33">
        <v>102</v>
      </c>
      <c r="B107" s="32">
        <v>2</v>
      </c>
      <c r="C107" s="32">
        <v>7</v>
      </c>
      <c r="D107" s="32">
        <v>9</v>
      </c>
    </row>
    <row r="108" spans="1:4" x14ac:dyDescent="0.15">
      <c r="A108" s="33">
        <v>103</v>
      </c>
      <c r="C108" s="32">
        <v>4</v>
      </c>
      <c r="D108" s="32">
        <v>4</v>
      </c>
    </row>
    <row r="109" spans="1:4" x14ac:dyDescent="0.15">
      <c r="A109" s="33">
        <v>104</v>
      </c>
      <c r="C109" s="32">
        <v>5</v>
      </c>
      <c r="D109" s="32">
        <v>5</v>
      </c>
    </row>
    <row r="110" spans="1:4" x14ac:dyDescent="0.15">
      <c r="A110" s="33">
        <v>105</v>
      </c>
      <c r="C110" s="32">
        <v>1</v>
      </c>
      <c r="D110" s="32">
        <v>1</v>
      </c>
    </row>
    <row r="111" spans="1:4" x14ac:dyDescent="0.15">
      <c r="A111" s="33" t="s">
        <v>45</v>
      </c>
    </row>
    <row r="112" spans="1:4" x14ac:dyDescent="0.15">
      <c r="A112" s="33" t="s">
        <v>33</v>
      </c>
      <c r="B112" s="32">
        <v>8751</v>
      </c>
      <c r="C112" s="32">
        <v>9672</v>
      </c>
      <c r="D112" s="32">
        <v>18423</v>
      </c>
    </row>
  </sheetData>
  <phoneticPr fontId="1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AC121"/>
  <sheetViews>
    <sheetView zoomScale="85" zoomScaleNormal="85" workbookViewId="0">
      <selection activeCell="AI7" sqref="AI7"/>
    </sheetView>
  </sheetViews>
  <sheetFormatPr defaultRowHeight="13.5" x14ac:dyDescent="0.15"/>
  <cols>
    <col min="1" max="4" width="6.5" customWidth="1"/>
    <col min="5" max="5" width="0.875" customWidth="1"/>
    <col min="6" max="9" width="6.5" customWidth="1"/>
    <col min="10" max="10" width="0.875" customWidth="1"/>
    <col min="11" max="14" width="6.5" customWidth="1"/>
    <col min="15" max="15" width="0.875" customWidth="1"/>
    <col min="16" max="19" width="6.5" customWidth="1"/>
    <col min="20" max="20" width="0.875" customWidth="1"/>
    <col min="21" max="21" width="10.125" customWidth="1"/>
    <col min="22" max="24" width="8.625" customWidth="1"/>
    <col min="25" max="25" width="2.625" customWidth="1"/>
    <col min="26" max="26" width="10.125" customWidth="1"/>
    <col min="27" max="29" width="8.625" customWidth="1"/>
  </cols>
  <sheetData>
    <row r="1" spans="1:29" ht="18" customHeight="1" x14ac:dyDescent="0.2">
      <c r="A1" s="20" t="s">
        <v>20</v>
      </c>
      <c r="F1" s="34" t="s">
        <v>36</v>
      </c>
      <c r="G1" s="35"/>
      <c r="H1" s="36"/>
      <c r="U1" s="26" t="s">
        <v>35</v>
      </c>
      <c r="X1" s="26"/>
    </row>
    <row r="2" spans="1:29" ht="15" customHeight="1" x14ac:dyDescent="0.15">
      <c r="V2" s="37">
        <v>45991</v>
      </c>
      <c r="W2" s="37"/>
      <c r="X2" s="30" t="s">
        <v>42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2"/>
      <c r="F3" s="4" t="s">
        <v>0</v>
      </c>
      <c r="G3" s="5" t="s">
        <v>1</v>
      </c>
      <c r="H3" s="5" t="s">
        <v>2</v>
      </c>
      <c r="I3" s="5" t="s">
        <v>3</v>
      </c>
      <c r="J3" s="22"/>
      <c r="K3" s="4" t="s">
        <v>0</v>
      </c>
      <c r="L3" s="5" t="s">
        <v>1</v>
      </c>
      <c r="M3" s="5" t="s">
        <v>2</v>
      </c>
      <c r="N3" s="5" t="s">
        <v>3</v>
      </c>
      <c r="O3" s="22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26</v>
      </c>
      <c r="C4" s="10">
        <v>17</v>
      </c>
      <c r="D4" s="10">
        <v>43</v>
      </c>
      <c r="E4" s="3"/>
      <c r="F4" s="7">
        <v>30</v>
      </c>
      <c r="G4" s="10">
        <v>46</v>
      </c>
      <c r="H4" s="10">
        <v>40</v>
      </c>
      <c r="I4" s="10">
        <v>86</v>
      </c>
      <c r="J4" s="3"/>
      <c r="K4" s="7">
        <v>60</v>
      </c>
      <c r="L4" s="10">
        <v>114</v>
      </c>
      <c r="M4" s="10">
        <v>102</v>
      </c>
      <c r="N4" s="10">
        <v>216</v>
      </c>
      <c r="O4" s="3"/>
      <c r="P4" s="7">
        <v>90</v>
      </c>
      <c r="Q4" s="10">
        <v>72</v>
      </c>
      <c r="R4" s="10">
        <v>146</v>
      </c>
      <c r="S4" s="10">
        <v>218</v>
      </c>
      <c r="U4" s="4" t="s">
        <v>4</v>
      </c>
      <c r="V4" s="15">
        <f>SUM(B9,B15,B21)</f>
        <v>737</v>
      </c>
      <c r="W4" s="15">
        <f>SUM(C9,C15,C21)</f>
        <v>637</v>
      </c>
      <c r="X4" s="15">
        <f>SUM(V4:W4)</f>
        <v>1374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33</v>
      </c>
      <c r="C5" s="10">
        <v>20</v>
      </c>
      <c r="D5" s="10">
        <v>53</v>
      </c>
      <c r="E5" s="3"/>
      <c r="F5" s="7">
        <v>31</v>
      </c>
      <c r="G5" s="10">
        <v>59</v>
      </c>
      <c r="H5" s="10">
        <v>48</v>
      </c>
      <c r="I5" s="10">
        <v>107</v>
      </c>
      <c r="J5" s="3"/>
      <c r="K5" s="7">
        <v>61</v>
      </c>
      <c r="L5" s="10">
        <v>106</v>
      </c>
      <c r="M5" s="10">
        <v>120</v>
      </c>
      <c r="N5" s="10">
        <v>226</v>
      </c>
      <c r="O5" s="3"/>
      <c r="P5" s="7">
        <v>91</v>
      </c>
      <c r="Q5" s="10">
        <v>48</v>
      </c>
      <c r="R5" s="10">
        <v>138</v>
      </c>
      <c r="S5" s="10">
        <v>186</v>
      </c>
      <c r="U5" s="4" t="s">
        <v>5</v>
      </c>
      <c r="V5" s="15">
        <f>SUM(B27,B33,B39,G9,G15,G21,G27,G33,G39,L9)</f>
        <v>4056</v>
      </c>
      <c r="W5" s="15">
        <f>SUM(C27,C33,C39,H9,H15,H21,H27,H33,H39,M9)</f>
        <v>3828</v>
      </c>
      <c r="X5" s="15">
        <f>SUM(V5:W5)</f>
        <v>7884</v>
      </c>
      <c r="Y5" s="2"/>
      <c r="Z5" s="4" t="s">
        <v>25</v>
      </c>
      <c r="AA5" s="10">
        <v>443</v>
      </c>
      <c r="AB5" s="10">
        <v>394</v>
      </c>
      <c r="AC5" s="10">
        <v>837</v>
      </c>
    </row>
    <row r="6" spans="1:29" ht="15" customHeight="1" x14ac:dyDescent="0.15">
      <c r="A6" s="7">
        <v>2</v>
      </c>
      <c r="B6" s="10">
        <v>28</v>
      </c>
      <c r="C6" s="10">
        <v>32</v>
      </c>
      <c r="D6" s="10">
        <v>60</v>
      </c>
      <c r="E6" s="3"/>
      <c r="F6" s="7">
        <v>32</v>
      </c>
      <c r="G6" s="10">
        <v>67</v>
      </c>
      <c r="H6" s="10">
        <v>55</v>
      </c>
      <c r="I6" s="10">
        <v>122</v>
      </c>
      <c r="J6" s="3"/>
      <c r="K6" s="7">
        <v>62</v>
      </c>
      <c r="L6" s="10">
        <v>126</v>
      </c>
      <c r="M6" s="10">
        <v>124</v>
      </c>
      <c r="N6" s="10">
        <v>250</v>
      </c>
      <c r="O6" s="3"/>
      <c r="P6" s="7">
        <v>92</v>
      </c>
      <c r="Q6" s="10">
        <v>47</v>
      </c>
      <c r="R6" s="10">
        <v>106</v>
      </c>
      <c r="S6" s="10">
        <v>153</v>
      </c>
      <c r="U6" s="8" t="s">
        <v>6</v>
      </c>
      <c r="V6" s="15">
        <f>SUM(L15,L21)</f>
        <v>1751</v>
      </c>
      <c r="W6" s="15">
        <f>SUM(M15,M21)</f>
        <v>1740</v>
      </c>
      <c r="X6" s="15">
        <f>SUM(V6:W6)</f>
        <v>3491</v>
      </c>
      <c r="Z6" s="23" t="s">
        <v>26</v>
      </c>
      <c r="AA6" s="10">
        <v>2375</v>
      </c>
      <c r="AB6" s="10">
        <v>2311</v>
      </c>
      <c r="AC6" s="10">
        <v>4686</v>
      </c>
    </row>
    <row r="7" spans="1:29" ht="15" customHeight="1" x14ac:dyDescent="0.15">
      <c r="A7" s="7">
        <v>3</v>
      </c>
      <c r="B7" s="10">
        <v>37</v>
      </c>
      <c r="C7" s="10">
        <v>33</v>
      </c>
      <c r="D7" s="10">
        <v>70</v>
      </c>
      <c r="E7" s="3"/>
      <c r="F7" s="7">
        <v>33</v>
      </c>
      <c r="G7" s="10">
        <v>41</v>
      </c>
      <c r="H7" s="10">
        <v>39</v>
      </c>
      <c r="I7" s="10">
        <v>80</v>
      </c>
      <c r="J7" s="3"/>
      <c r="K7" s="7">
        <v>63</v>
      </c>
      <c r="L7" s="10">
        <v>110</v>
      </c>
      <c r="M7" s="10">
        <v>112</v>
      </c>
      <c r="N7" s="10">
        <v>222</v>
      </c>
      <c r="O7" s="3"/>
      <c r="P7" s="7">
        <v>93</v>
      </c>
      <c r="Q7" s="10">
        <v>32</v>
      </c>
      <c r="R7" s="10">
        <v>96</v>
      </c>
      <c r="S7" s="10">
        <v>128</v>
      </c>
      <c r="U7" s="4" t="s">
        <v>7</v>
      </c>
      <c r="V7" s="15">
        <f>SUM(L27,L33,L39,Q9,Q15,Q21,Q27,Q33,Q39)</f>
        <v>2222</v>
      </c>
      <c r="W7" s="15">
        <f>SUM(M27,M33,M39,R9,R15,R21,R27,R33,R39)</f>
        <v>3497</v>
      </c>
      <c r="X7" s="15">
        <f>SUM(V7:W7)</f>
        <v>5719</v>
      </c>
      <c r="Z7" s="4" t="s">
        <v>31</v>
      </c>
      <c r="AA7" s="10">
        <v>980</v>
      </c>
      <c r="AB7" s="10">
        <v>994</v>
      </c>
      <c r="AC7" s="10">
        <v>1974</v>
      </c>
    </row>
    <row r="8" spans="1:29" ht="15" customHeight="1" x14ac:dyDescent="0.15">
      <c r="A8" s="7">
        <v>4</v>
      </c>
      <c r="B8" s="10">
        <v>41</v>
      </c>
      <c r="C8" s="10">
        <v>34</v>
      </c>
      <c r="D8" s="10">
        <v>75</v>
      </c>
      <c r="E8" s="3"/>
      <c r="F8" s="7">
        <v>34</v>
      </c>
      <c r="G8" s="10">
        <v>60</v>
      </c>
      <c r="H8" s="10">
        <v>36</v>
      </c>
      <c r="I8" s="10">
        <v>96</v>
      </c>
      <c r="J8" s="3"/>
      <c r="K8" s="7">
        <v>64</v>
      </c>
      <c r="L8" s="10">
        <v>135</v>
      </c>
      <c r="M8" s="10">
        <v>154</v>
      </c>
      <c r="N8" s="10">
        <v>289</v>
      </c>
      <c r="O8" s="3"/>
      <c r="P8" s="7">
        <v>94</v>
      </c>
      <c r="Q8" s="10">
        <v>36</v>
      </c>
      <c r="R8" s="10">
        <v>109</v>
      </c>
      <c r="S8" s="10">
        <v>145</v>
      </c>
      <c r="U8" s="17" t="s">
        <v>3</v>
      </c>
      <c r="V8" s="12">
        <f>SUM(V4:V7)</f>
        <v>8766</v>
      </c>
      <c r="W8" s="12">
        <f>SUM(W4:W7)</f>
        <v>9702</v>
      </c>
      <c r="X8" s="12">
        <f>SUM(X4:X7)</f>
        <v>18468</v>
      </c>
      <c r="Z8" s="4" t="s">
        <v>7</v>
      </c>
      <c r="AA8" s="10">
        <v>1356</v>
      </c>
      <c r="AB8" s="10">
        <v>2114</v>
      </c>
      <c r="AC8" s="10">
        <v>3470</v>
      </c>
    </row>
    <row r="9" spans="1:29" ht="15" customHeight="1" x14ac:dyDescent="0.15">
      <c r="A9" s="7"/>
      <c r="B9" s="11">
        <v>165</v>
      </c>
      <c r="C9" s="11">
        <v>136</v>
      </c>
      <c r="D9" s="11">
        <v>301</v>
      </c>
      <c r="E9" s="3"/>
      <c r="F9" s="7"/>
      <c r="G9" s="11">
        <v>273</v>
      </c>
      <c r="H9" s="11">
        <v>218</v>
      </c>
      <c r="I9" s="11">
        <v>491</v>
      </c>
      <c r="J9" s="3"/>
      <c r="K9" s="7"/>
      <c r="L9" s="12">
        <v>591</v>
      </c>
      <c r="M9" s="12">
        <v>612</v>
      </c>
      <c r="N9" s="12">
        <v>1203</v>
      </c>
      <c r="O9" s="3"/>
      <c r="P9" s="7"/>
      <c r="Q9" s="11">
        <v>235</v>
      </c>
      <c r="R9" s="11">
        <v>595</v>
      </c>
      <c r="S9" s="11">
        <v>830</v>
      </c>
      <c r="U9" s="4" t="s">
        <v>8</v>
      </c>
      <c r="V9" s="15">
        <f>SUM(G21,G27,G33,G39,L9)</f>
        <v>2489</v>
      </c>
      <c r="W9" s="15">
        <f>SUM(H21,H27,H33,H39,M9)</f>
        <v>2438</v>
      </c>
      <c r="X9" s="15">
        <f t="shared" ref="X9:X20" si="0">SUM(V9:W9)</f>
        <v>4927</v>
      </c>
      <c r="Z9" s="9" t="s">
        <v>24</v>
      </c>
      <c r="AA9" s="11">
        <f t="shared" ref="AA9:AB9" si="1">SUM(AA5:AA8)</f>
        <v>5154</v>
      </c>
      <c r="AB9" s="11">
        <f t="shared" si="1"/>
        <v>5813</v>
      </c>
      <c r="AC9" s="11">
        <f>SUM(AC5:AC8)</f>
        <v>10967</v>
      </c>
    </row>
    <row r="10" spans="1:29" ht="15" customHeight="1" x14ac:dyDescent="0.15">
      <c r="A10" s="7">
        <v>5</v>
      </c>
      <c r="B10" s="10">
        <v>56</v>
      </c>
      <c r="C10" s="10">
        <v>44</v>
      </c>
      <c r="D10" s="10">
        <v>100</v>
      </c>
      <c r="E10" s="3"/>
      <c r="F10" s="7">
        <v>35</v>
      </c>
      <c r="G10" s="10">
        <v>54</v>
      </c>
      <c r="H10" s="10">
        <v>48</v>
      </c>
      <c r="I10" s="10">
        <v>102</v>
      </c>
      <c r="J10" s="3"/>
      <c r="K10" s="7">
        <v>65</v>
      </c>
      <c r="L10" s="10">
        <v>149</v>
      </c>
      <c r="M10" s="10">
        <v>141</v>
      </c>
      <c r="N10" s="10">
        <v>290</v>
      </c>
      <c r="O10" s="3"/>
      <c r="P10" s="7">
        <v>95</v>
      </c>
      <c r="Q10" s="10">
        <v>32</v>
      </c>
      <c r="R10" s="10">
        <v>83</v>
      </c>
      <c r="S10" s="10">
        <v>115</v>
      </c>
      <c r="U10" s="4" t="s">
        <v>9</v>
      </c>
      <c r="V10" s="15">
        <f>SUM(G21,G27,G33,G39,L9,L15,L21,L27,L33,L39,Q9,Q15,Q21,Q27,Q33,Q39)</f>
        <v>6462</v>
      </c>
      <c r="W10" s="15">
        <f>SUM(H21,H27,H33,H39,M9,M15,M21,M27,M33,M39,R9,R15,R21,R27,R33,R39)</f>
        <v>7675</v>
      </c>
      <c r="X10" s="15">
        <f t="shared" si="0"/>
        <v>14137</v>
      </c>
      <c r="Z10" s="6" t="s">
        <v>28</v>
      </c>
    </row>
    <row r="11" spans="1:29" ht="15" customHeight="1" x14ac:dyDescent="0.15">
      <c r="A11" s="7">
        <v>6</v>
      </c>
      <c r="B11" s="10">
        <v>53</v>
      </c>
      <c r="C11" s="10">
        <v>36</v>
      </c>
      <c r="D11" s="10">
        <v>89</v>
      </c>
      <c r="E11" s="3"/>
      <c r="F11" s="7">
        <v>36</v>
      </c>
      <c r="G11" s="10">
        <v>52</v>
      </c>
      <c r="H11" s="10">
        <v>49</v>
      </c>
      <c r="I11" s="10">
        <v>101</v>
      </c>
      <c r="J11" s="3"/>
      <c r="K11" s="7">
        <v>66</v>
      </c>
      <c r="L11" s="10">
        <v>154</v>
      </c>
      <c r="M11" s="10">
        <v>168</v>
      </c>
      <c r="N11" s="10">
        <v>322</v>
      </c>
      <c r="O11" s="3"/>
      <c r="P11" s="7">
        <v>96</v>
      </c>
      <c r="Q11" s="10">
        <v>18</v>
      </c>
      <c r="R11" s="10">
        <v>62</v>
      </c>
      <c r="S11" s="10">
        <v>80</v>
      </c>
      <c r="U11" s="4" t="s">
        <v>10</v>
      </c>
      <c r="V11" s="15">
        <f>SUM(,G33,G39,L9,L15,L21,L27,L33,L39,Q9,Q15,Q21,Q27,Q33,Q39)</f>
        <v>5529</v>
      </c>
      <c r="W11" s="15">
        <f>SUM(,H33,H39,M9,M15,M21,M27,M33,M39,R9,R15,R21,R27,R33,R39)</f>
        <v>6816</v>
      </c>
      <c r="X11" s="15">
        <f t="shared" si="0"/>
        <v>12345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41</v>
      </c>
      <c r="C12" s="10">
        <v>33</v>
      </c>
      <c r="D12" s="10">
        <v>74</v>
      </c>
      <c r="E12" s="3"/>
      <c r="F12" s="7">
        <v>37</v>
      </c>
      <c r="G12" s="10">
        <v>81</v>
      </c>
      <c r="H12" s="10">
        <v>71</v>
      </c>
      <c r="I12" s="10">
        <v>152</v>
      </c>
      <c r="J12" s="3"/>
      <c r="K12" s="7">
        <v>67</v>
      </c>
      <c r="L12" s="10">
        <v>161</v>
      </c>
      <c r="M12" s="10">
        <v>164</v>
      </c>
      <c r="N12" s="10">
        <v>325</v>
      </c>
      <c r="O12" s="3"/>
      <c r="P12" s="7">
        <v>97</v>
      </c>
      <c r="Q12" s="10">
        <v>12</v>
      </c>
      <c r="R12" s="10">
        <v>47</v>
      </c>
      <c r="S12" s="10">
        <v>59</v>
      </c>
      <c r="U12" s="4" t="s">
        <v>11</v>
      </c>
      <c r="V12" s="15">
        <f>SUM(L9,L15,L21,L27,L33,L39,Q9,Q15,Q21,Q27,Q33,Q39)</f>
        <v>4564</v>
      </c>
      <c r="W12" s="15">
        <f>SUM(M9,M15,M21,M27,M33,M39,R9,R15,R21,R27,R33,R39)</f>
        <v>5849</v>
      </c>
      <c r="X12" s="15">
        <f t="shared" si="0"/>
        <v>10413</v>
      </c>
      <c r="Z12" s="4" t="s">
        <v>25</v>
      </c>
      <c r="AA12" s="10">
        <v>122</v>
      </c>
      <c r="AB12" s="10">
        <v>78</v>
      </c>
      <c r="AC12" s="10">
        <v>200</v>
      </c>
    </row>
    <row r="13" spans="1:29" ht="15" customHeight="1" x14ac:dyDescent="0.15">
      <c r="A13" s="7">
        <v>8</v>
      </c>
      <c r="B13" s="10">
        <v>63</v>
      </c>
      <c r="C13" s="10">
        <v>49</v>
      </c>
      <c r="D13" s="10">
        <v>112</v>
      </c>
      <c r="E13" s="3"/>
      <c r="F13" s="7">
        <v>38</v>
      </c>
      <c r="G13" s="10">
        <v>75</v>
      </c>
      <c r="H13" s="10">
        <v>69</v>
      </c>
      <c r="I13" s="10">
        <v>144</v>
      </c>
      <c r="J13" s="3"/>
      <c r="K13" s="7">
        <v>68</v>
      </c>
      <c r="L13" s="10">
        <v>164</v>
      </c>
      <c r="M13" s="10">
        <v>162</v>
      </c>
      <c r="N13" s="10">
        <v>326</v>
      </c>
      <c r="O13" s="3"/>
      <c r="P13" s="7">
        <v>98</v>
      </c>
      <c r="Q13" s="10">
        <v>5</v>
      </c>
      <c r="R13" s="10">
        <v>28</v>
      </c>
      <c r="S13" s="10">
        <v>33</v>
      </c>
      <c r="U13" s="9" t="s">
        <v>12</v>
      </c>
      <c r="V13" s="12">
        <f>SUM(L15,L21,L27,L33,L39,Q9,Q15,Q21,Q27,Q33,Q39)</f>
        <v>3973</v>
      </c>
      <c r="W13" s="12">
        <f>SUM(M15,M21,M27,M33,M39,R9,R15,R21,R27,R33,R39)</f>
        <v>5237</v>
      </c>
      <c r="X13" s="12">
        <f t="shared" si="0"/>
        <v>9210</v>
      </c>
      <c r="Z13" s="23" t="s">
        <v>26</v>
      </c>
      <c r="AA13" s="10">
        <v>529</v>
      </c>
      <c r="AB13" s="10">
        <v>528</v>
      </c>
      <c r="AC13" s="10">
        <v>1057</v>
      </c>
    </row>
    <row r="14" spans="1:29" ht="15" customHeight="1" x14ac:dyDescent="0.15">
      <c r="A14" s="7">
        <v>9</v>
      </c>
      <c r="B14" s="10">
        <v>49</v>
      </c>
      <c r="C14" s="10">
        <v>51</v>
      </c>
      <c r="D14" s="10">
        <v>100</v>
      </c>
      <c r="E14" s="3"/>
      <c r="F14" s="7">
        <v>39</v>
      </c>
      <c r="G14" s="10">
        <v>78</v>
      </c>
      <c r="H14" s="10">
        <v>74</v>
      </c>
      <c r="I14" s="10">
        <v>152</v>
      </c>
      <c r="J14" s="3"/>
      <c r="K14" s="7">
        <v>69</v>
      </c>
      <c r="L14" s="10">
        <v>156</v>
      </c>
      <c r="M14" s="10">
        <v>170</v>
      </c>
      <c r="N14" s="10">
        <v>326</v>
      </c>
      <c r="O14" s="3"/>
      <c r="P14" s="7">
        <v>99</v>
      </c>
      <c r="Q14" s="10">
        <v>8</v>
      </c>
      <c r="R14" s="10">
        <v>32</v>
      </c>
      <c r="S14" s="10">
        <v>40</v>
      </c>
      <c r="U14" s="4" t="s">
        <v>13</v>
      </c>
      <c r="V14" s="15">
        <f>SUM(L21,L27,L33,L39,Q9,Q15,Q21,Q27,Q33,Q39)</f>
        <v>3189</v>
      </c>
      <c r="W14" s="15">
        <f>SUM(M21,M27,M33,M39,R9,R15,R21,R27,R33,R39)</f>
        <v>4432</v>
      </c>
      <c r="X14" s="15">
        <f t="shared" si="0"/>
        <v>7621</v>
      </c>
      <c r="Z14" s="4" t="s">
        <v>31</v>
      </c>
      <c r="AA14" s="10">
        <v>242</v>
      </c>
      <c r="AB14" s="10">
        <v>249</v>
      </c>
      <c r="AC14" s="10">
        <v>491</v>
      </c>
    </row>
    <row r="15" spans="1:29" ht="15" customHeight="1" x14ac:dyDescent="0.15">
      <c r="A15" s="7"/>
      <c r="B15" s="11">
        <v>262</v>
      </c>
      <c r="C15" s="11">
        <v>213</v>
      </c>
      <c r="D15" s="11">
        <v>475</v>
      </c>
      <c r="E15" s="3"/>
      <c r="F15" s="7"/>
      <c r="G15" s="11">
        <v>340</v>
      </c>
      <c r="H15" s="11">
        <v>311</v>
      </c>
      <c r="I15" s="11">
        <v>651</v>
      </c>
      <c r="J15" s="3"/>
      <c r="K15" s="7"/>
      <c r="L15" s="11">
        <v>784</v>
      </c>
      <c r="M15" s="11">
        <v>805</v>
      </c>
      <c r="N15" s="11">
        <v>1589</v>
      </c>
      <c r="O15" s="3"/>
      <c r="P15" s="7"/>
      <c r="Q15" s="11">
        <v>75</v>
      </c>
      <c r="R15" s="11">
        <v>252</v>
      </c>
      <c r="S15" s="11">
        <v>327</v>
      </c>
      <c r="U15" s="4" t="s">
        <v>14</v>
      </c>
      <c r="V15" s="15">
        <f>SUM(L27,L33,L39,Q9,Q15,Q21,Q27,Q33,Q39)</f>
        <v>2222</v>
      </c>
      <c r="W15" s="15">
        <f>SUM(M27,M33,M39,R9,R15,R21,R27,R33,R39)</f>
        <v>3497</v>
      </c>
      <c r="X15" s="15">
        <f t="shared" si="0"/>
        <v>5719</v>
      </c>
      <c r="Z15" s="4" t="s">
        <v>7</v>
      </c>
      <c r="AA15" s="10">
        <v>269</v>
      </c>
      <c r="AB15" s="10">
        <v>431</v>
      </c>
      <c r="AC15" s="10">
        <v>700</v>
      </c>
    </row>
    <row r="16" spans="1:29" ht="15" customHeight="1" x14ac:dyDescent="0.15">
      <c r="A16" s="7">
        <v>10</v>
      </c>
      <c r="B16" s="10">
        <v>67</v>
      </c>
      <c r="C16" s="10">
        <v>57</v>
      </c>
      <c r="D16" s="10">
        <v>124</v>
      </c>
      <c r="E16" s="3"/>
      <c r="F16" s="7">
        <v>40</v>
      </c>
      <c r="G16" s="10">
        <v>82</v>
      </c>
      <c r="H16" s="10">
        <v>87</v>
      </c>
      <c r="I16" s="10">
        <v>169</v>
      </c>
      <c r="J16" s="3"/>
      <c r="K16" s="7">
        <v>70</v>
      </c>
      <c r="L16" s="10">
        <v>176</v>
      </c>
      <c r="M16" s="10">
        <v>190</v>
      </c>
      <c r="N16" s="10">
        <v>366</v>
      </c>
      <c r="O16" s="3"/>
      <c r="P16" s="7">
        <v>100</v>
      </c>
      <c r="Q16" s="10">
        <v>3</v>
      </c>
      <c r="R16" s="10">
        <v>22</v>
      </c>
      <c r="S16" s="10">
        <v>25</v>
      </c>
      <c r="U16" s="4" t="s">
        <v>15</v>
      </c>
      <c r="V16" s="15">
        <f>SUM(L33,L39,Q9,Q15,Q21,Q27,Q33,Q39)</f>
        <v>1242</v>
      </c>
      <c r="W16" s="15">
        <f>SUM(M33,M39,R9,R15,R21,R27,R33,R39)</f>
        <v>2489</v>
      </c>
      <c r="X16" s="15">
        <f t="shared" si="0"/>
        <v>3731</v>
      </c>
      <c r="Z16" s="9" t="s">
        <v>24</v>
      </c>
      <c r="AA16" s="11">
        <f t="shared" ref="AA16:AB16" si="2">SUM(AA12:AA15)</f>
        <v>1162</v>
      </c>
      <c r="AB16" s="11">
        <f t="shared" si="2"/>
        <v>1286</v>
      </c>
      <c r="AC16" s="11">
        <f>SUM(AC12:AC15)</f>
        <v>2448</v>
      </c>
    </row>
    <row r="17" spans="1:29" ht="15" customHeight="1" x14ac:dyDescent="0.15">
      <c r="A17" s="7">
        <v>11</v>
      </c>
      <c r="B17" s="10">
        <v>60</v>
      </c>
      <c r="C17" s="10">
        <v>59</v>
      </c>
      <c r="D17" s="10">
        <v>119</v>
      </c>
      <c r="E17" s="3"/>
      <c r="F17" s="7">
        <v>41</v>
      </c>
      <c r="G17" s="10">
        <v>97</v>
      </c>
      <c r="H17" s="10">
        <v>76</v>
      </c>
      <c r="I17" s="10">
        <v>173</v>
      </c>
      <c r="J17" s="3"/>
      <c r="K17" s="7">
        <v>71</v>
      </c>
      <c r="L17" s="10">
        <v>176</v>
      </c>
      <c r="M17" s="10">
        <v>159</v>
      </c>
      <c r="N17" s="10">
        <v>335</v>
      </c>
      <c r="O17" s="3"/>
      <c r="P17" s="7">
        <v>101</v>
      </c>
      <c r="Q17" s="10">
        <v>0</v>
      </c>
      <c r="R17" s="10">
        <v>13</v>
      </c>
      <c r="S17" s="10">
        <v>13</v>
      </c>
      <c r="U17" s="4" t="s">
        <v>16</v>
      </c>
      <c r="V17" s="15">
        <f>SUM(L39,Q9,Q15,Q21,Q27,Q33,Q39)</f>
        <v>736</v>
      </c>
      <c r="W17" s="15">
        <f>SUM(M39,R9,R15,R21,R27,R33,R39)</f>
        <v>1695</v>
      </c>
      <c r="X17" s="15">
        <f t="shared" si="0"/>
        <v>2431</v>
      </c>
      <c r="Z17" s="6" t="s">
        <v>29</v>
      </c>
    </row>
    <row r="18" spans="1:29" ht="15" customHeight="1" x14ac:dyDescent="0.15">
      <c r="A18" s="7">
        <v>12</v>
      </c>
      <c r="B18" s="10">
        <v>59</v>
      </c>
      <c r="C18" s="10">
        <v>61</v>
      </c>
      <c r="D18" s="10">
        <v>120</v>
      </c>
      <c r="E18" s="3"/>
      <c r="F18" s="7">
        <v>42</v>
      </c>
      <c r="G18" s="10">
        <v>91</v>
      </c>
      <c r="H18" s="10">
        <v>91</v>
      </c>
      <c r="I18" s="10">
        <v>182</v>
      </c>
      <c r="J18" s="3"/>
      <c r="K18" s="7">
        <v>72</v>
      </c>
      <c r="L18" s="10">
        <v>214</v>
      </c>
      <c r="M18" s="10">
        <v>192</v>
      </c>
      <c r="N18" s="13">
        <v>406</v>
      </c>
      <c r="O18" s="3"/>
      <c r="P18" s="7">
        <v>102</v>
      </c>
      <c r="Q18" s="10">
        <v>2</v>
      </c>
      <c r="R18" s="10">
        <v>8</v>
      </c>
      <c r="S18" s="10">
        <v>10</v>
      </c>
      <c r="U18" s="4" t="s">
        <v>17</v>
      </c>
      <c r="V18" s="15">
        <f>SUM(Q9,Q15,Q21,Q27,Q33,Q39)</f>
        <v>315</v>
      </c>
      <c r="W18" s="15">
        <f>SUM(R9,R15,R21,R27,R33,R39)</f>
        <v>899</v>
      </c>
      <c r="X18" s="15">
        <f t="shared" si="0"/>
        <v>1214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60</v>
      </c>
      <c r="C19" s="10">
        <v>56</v>
      </c>
      <c r="D19" s="10">
        <v>116</v>
      </c>
      <c r="E19" s="3"/>
      <c r="F19" s="7">
        <v>43</v>
      </c>
      <c r="G19" s="10">
        <v>77</v>
      </c>
      <c r="H19" s="10">
        <v>81</v>
      </c>
      <c r="I19" s="10">
        <v>158</v>
      </c>
      <c r="J19" s="3"/>
      <c r="K19" s="7">
        <v>73</v>
      </c>
      <c r="L19" s="10">
        <v>196</v>
      </c>
      <c r="M19" s="10">
        <v>199</v>
      </c>
      <c r="N19" s="10">
        <v>395</v>
      </c>
      <c r="O19" s="3"/>
      <c r="P19" s="7">
        <v>103</v>
      </c>
      <c r="Q19" s="10">
        <v>0</v>
      </c>
      <c r="R19" s="10">
        <v>5</v>
      </c>
      <c r="S19" s="10">
        <v>5</v>
      </c>
      <c r="U19" s="4" t="s">
        <v>18</v>
      </c>
      <c r="V19" s="15">
        <f>SUM(Q15,Q21,Q27,Q33,Q39)</f>
        <v>80</v>
      </c>
      <c r="W19" s="15">
        <f>SUM(R15,R21,R27,R33,R39)</f>
        <v>304</v>
      </c>
      <c r="X19" s="15">
        <f t="shared" si="0"/>
        <v>384</v>
      </c>
      <c r="Z19" s="4" t="s">
        <v>25</v>
      </c>
      <c r="AA19" s="10">
        <v>108</v>
      </c>
      <c r="AB19" s="10">
        <v>99</v>
      </c>
      <c r="AC19" s="10">
        <v>207</v>
      </c>
    </row>
    <row r="20" spans="1:29" ht="15" customHeight="1" x14ac:dyDescent="0.15">
      <c r="A20" s="7">
        <v>14</v>
      </c>
      <c r="B20" s="10">
        <v>64</v>
      </c>
      <c r="C20" s="10">
        <v>55</v>
      </c>
      <c r="D20" s="10">
        <v>119</v>
      </c>
      <c r="E20" s="3"/>
      <c r="F20" s="7">
        <v>44</v>
      </c>
      <c r="G20" s="10">
        <v>88</v>
      </c>
      <c r="H20" s="10">
        <v>75</v>
      </c>
      <c r="I20" s="10">
        <v>163</v>
      </c>
      <c r="J20" s="3"/>
      <c r="K20" s="7">
        <v>74</v>
      </c>
      <c r="L20" s="10">
        <v>205</v>
      </c>
      <c r="M20" s="10">
        <v>195</v>
      </c>
      <c r="N20" s="10">
        <v>400</v>
      </c>
      <c r="O20" s="3"/>
      <c r="P20" s="7">
        <v>104</v>
      </c>
      <c r="Q20" s="10">
        <v>0</v>
      </c>
      <c r="R20" s="10">
        <v>3</v>
      </c>
      <c r="S20" s="10">
        <v>3</v>
      </c>
      <c r="U20" s="4" t="s">
        <v>19</v>
      </c>
      <c r="V20" s="15">
        <f>SUM(Q21,Q27,Q33,Q39)</f>
        <v>5</v>
      </c>
      <c r="W20" s="15">
        <f>SUM(R21,R27,R33,R39)</f>
        <v>52</v>
      </c>
      <c r="X20" s="15">
        <f t="shared" si="0"/>
        <v>57</v>
      </c>
      <c r="Z20" s="23" t="s">
        <v>26</v>
      </c>
      <c r="AA20" s="10">
        <v>783</v>
      </c>
      <c r="AB20" s="10">
        <v>640</v>
      </c>
      <c r="AC20" s="10">
        <v>1423</v>
      </c>
    </row>
    <row r="21" spans="1:29" ht="15" customHeight="1" x14ac:dyDescent="0.15">
      <c r="A21" s="7"/>
      <c r="B21" s="11">
        <v>310</v>
      </c>
      <c r="C21" s="11">
        <v>288</v>
      </c>
      <c r="D21" s="11">
        <v>598</v>
      </c>
      <c r="E21" s="3"/>
      <c r="F21" s="7"/>
      <c r="G21" s="11">
        <v>435</v>
      </c>
      <c r="H21" s="11">
        <v>410</v>
      </c>
      <c r="I21" s="11">
        <v>845</v>
      </c>
      <c r="J21" s="3"/>
      <c r="K21" s="7"/>
      <c r="L21" s="12">
        <v>967</v>
      </c>
      <c r="M21" s="12">
        <v>935</v>
      </c>
      <c r="N21" s="12">
        <v>1902</v>
      </c>
      <c r="O21" s="3"/>
      <c r="P21" s="7"/>
      <c r="Q21" s="11">
        <v>5</v>
      </c>
      <c r="R21" s="11">
        <v>51</v>
      </c>
      <c r="S21" s="11">
        <v>56</v>
      </c>
      <c r="Z21" s="4" t="s">
        <v>31</v>
      </c>
      <c r="AA21" s="10">
        <v>322</v>
      </c>
      <c r="AB21" s="10">
        <v>310</v>
      </c>
      <c r="AC21" s="10">
        <v>632</v>
      </c>
    </row>
    <row r="22" spans="1:29" ht="15" customHeight="1" x14ac:dyDescent="0.15">
      <c r="A22" s="7">
        <v>15</v>
      </c>
      <c r="B22" s="10">
        <v>85</v>
      </c>
      <c r="C22" s="10">
        <v>71</v>
      </c>
      <c r="D22" s="10">
        <v>156</v>
      </c>
      <c r="E22" s="3"/>
      <c r="F22" s="7">
        <v>45</v>
      </c>
      <c r="G22" s="10">
        <v>83</v>
      </c>
      <c r="H22" s="10">
        <v>97</v>
      </c>
      <c r="I22" s="10">
        <v>180</v>
      </c>
      <c r="J22" s="3"/>
      <c r="K22" s="7">
        <v>75</v>
      </c>
      <c r="L22" s="10">
        <v>210</v>
      </c>
      <c r="M22" s="10">
        <v>210</v>
      </c>
      <c r="N22" s="10">
        <v>420</v>
      </c>
      <c r="O22" s="3"/>
      <c r="P22" s="7">
        <v>105</v>
      </c>
      <c r="Q22" s="10">
        <v>0</v>
      </c>
      <c r="R22" s="10">
        <v>1</v>
      </c>
      <c r="S22" s="10">
        <v>1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378</v>
      </c>
      <c r="AB22" s="10">
        <v>595</v>
      </c>
      <c r="AC22" s="10">
        <v>973</v>
      </c>
    </row>
    <row r="23" spans="1:29" ht="15" customHeight="1" x14ac:dyDescent="0.15">
      <c r="A23" s="7">
        <v>16</v>
      </c>
      <c r="B23" s="10">
        <v>88</v>
      </c>
      <c r="C23" s="10">
        <v>70</v>
      </c>
      <c r="D23" s="10">
        <v>158</v>
      </c>
      <c r="E23" s="3"/>
      <c r="F23" s="7">
        <v>46</v>
      </c>
      <c r="G23" s="10">
        <v>91</v>
      </c>
      <c r="H23" s="10">
        <v>89</v>
      </c>
      <c r="I23" s="10">
        <v>180</v>
      </c>
      <c r="J23" s="3"/>
      <c r="K23" s="7">
        <v>76</v>
      </c>
      <c r="L23" s="10">
        <v>243</v>
      </c>
      <c r="M23" s="10">
        <v>251</v>
      </c>
      <c r="N23" s="10">
        <v>494</v>
      </c>
      <c r="O23" s="3"/>
      <c r="P23" s="7">
        <v>106</v>
      </c>
      <c r="Q23" s="10">
        <v>0</v>
      </c>
      <c r="R23" s="10">
        <v>0</v>
      </c>
      <c r="S23" s="10">
        <v>0</v>
      </c>
      <c r="U23" s="4" t="s">
        <v>4</v>
      </c>
      <c r="V23" s="18">
        <f>V4/$V$8*100</f>
        <v>8.4074834588181613</v>
      </c>
      <c r="W23" s="18">
        <f>W4/$W$8*100</f>
        <v>6.5656565656565666</v>
      </c>
      <c r="X23" s="18">
        <f>X4/$X$8*100</f>
        <v>7.4398960363872639</v>
      </c>
      <c r="Z23" s="9" t="s">
        <v>24</v>
      </c>
      <c r="AA23" s="11">
        <f t="shared" ref="AA23:AB23" si="3">SUM(AA19:AA22)</f>
        <v>1591</v>
      </c>
      <c r="AB23" s="11">
        <f t="shared" si="3"/>
        <v>1644</v>
      </c>
      <c r="AC23" s="11">
        <f>SUM(AC19:AC22)</f>
        <v>3235</v>
      </c>
    </row>
    <row r="24" spans="1:29" ht="15" customHeight="1" x14ac:dyDescent="0.15">
      <c r="A24" s="7">
        <v>17</v>
      </c>
      <c r="B24" s="10">
        <v>70</v>
      </c>
      <c r="C24" s="10">
        <v>76</v>
      </c>
      <c r="D24" s="10">
        <v>146</v>
      </c>
      <c r="E24" s="3"/>
      <c r="F24" s="7">
        <v>47</v>
      </c>
      <c r="G24" s="10">
        <v>104</v>
      </c>
      <c r="H24" s="10">
        <v>89</v>
      </c>
      <c r="I24" s="10">
        <v>193</v>
      </c>
      <c r="J24" s="3"/>
      <c r="K24" s="7">
        <v>77</v>
      </c>
      <c r="L24" s="10">
        <v>215</v>
      </c>
      <c r="M24" s="10">
        <v>212</v>
      </c>
      <c r="N24" s="10">
        <v>427</v>
      </c>
      <c r="O24" s="3"/>
      <c r="P24" s="7">
        <v>107</v>
      </c>
      <c r="Q24" s="10">
        <v>0</v>
      </c>
      <c r="R24" s="10">
        <v>0</v>
      </c>
      <c r="S24" s="10">
        <v>0</v>
      </c>
      <c r="U24" s="4" t="s">
        <v>5</v>
      </c>
      <c r="V24" s="18">
        <f>V5/$V$8*100</f>
        <v>46.269678302532512</v>
      </c>
      <c r="W24" s="18">
        <f>W5/$W$8*100</f>
        <v>39.455782312925166</v>
      </c>
      <c r="X24" s="18">
        <f>X5/$X$8*100</f>
        <v>42.690058479532162</v>
      </c>
      <c r="Z24" s="6" t="s">
        <v>30</v>
      </c>
    </row>
    <row r="25" spans="1:29" ht="15" customHeight="1" x14ac:dyDescent="0.15">
      <c r="A25" s="7">
        <v>18</v>
      </c>
      <c r="B25" s="10">
        <v>79</v>
      </c>
      <c r="C25" s="10">
        <v>74</v>
      </c>
      <c r="D25" s="10">
        <v>153</v>
      </c>
      <c r="E25" s="3"/>
      <c r="F25" s="7">
        <v>48</v>
      </c>
      <c r="G25" s="10">
        <v>103</v>
      </c>
      <c r="H25" s="10">
        <v>87</v>
      </c>
      <c r="I25" s="10">
        <v>190</v>
      </c>
      <c r="J25" s="3"/>
      <c r="K25" s="7">
        <v>78</v>
      </c>
      <c r="L25" s="10">
        <v>207</v>
      </c>
      <c r="M25" s="10">
        <v>221</v>
      </c>
      <c r="N25" s="10">
        <v>428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8">
        <f>V6/$V$8*100</f>
        <v>19.974903034451287</v>
      </c>
      <c r="W25" s="18">
        <f>W6/$W$8*100</f>
        <v>17.934446505875076</v>
      </c>
      <c r="X25" s="18">
        <f>X6/$X$8*100</f>
        <v>18.902967294780161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62</v>
      </c>
      <c r="C26" s="10">
        <v>71</v>
      </c>
      <c r="D26" s="10">
        <v>133</v>
      </c>
      <c r="E26" s="3"/>
      <c r="F26" s="7">
        <v>49</v>
      </c>
      <c r="G26" s="10">
        <v>117</v>
      </c>
      <c r="H26" s="10">
        <v>87</v>
      </c>
      <c r="I26" s="10">
        <v>204</v>
      </c>
      <c r="J26" s="3"/>
      <c r="K26" s="7">
        <v>79</v>
      </c>
      <c r="L26" s="10">
        <v>105</v>
      </c>
      <c r="M26" s="10">
        <v>114</v>
      </c>
      <c r="N26" s="10">
        <v>219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8">
        <f>V7/$V$8*100</f>
        <v>25.347935204198034</v>
      </c>
      <c r="W26" s="18">
        <f>W7/$W$8*100</f>
        <v>36.044114615543187</v>
      </c>
      <c r="X26" s="18">
        <f>X7/$X$8*100</f>
        <v>30.967078189300413</v>
      </c>
      <c r="Z26" s="4" t="s">
        <v>25</v>
      </c>
      <c r="AA26" s="10">
        <v>64</v>
      </c>
      <c r="AB26" s="10">
        <v>66</v>
      </c>
      <c r="AC26" s="10">
        <v>130</v>
      </c>
    </row>
    <row r="27" spans="1:29" ht="15" customHeight="1" x14ac:dyDescent="0.15">
      <c r="A27" s="7"/>
      <c r="B27" s="11">
        <v>384</v>
      </c>
      <c r="C27" s="11">
        <v>362</v>
      </c>
      <c r="D27" s="11">
        <v>746</v>
      </c>
      <c r="E27" s="3"/>
      <c r="F27" s="7"/>
      <c r="G27" s="11">
        <v>498</v>
      </c>
      <c r="H27" s="11">
        <v>449</v>
      </c>
      <c r="I27" s="11">
        <v>947</v>
      </c>
      <c r="J27" s="3"/>
      <c r="K27" s="7"/>
      <c r="L27" s="11">
        <v>980</v>
      </c>
      <c r="M27" s="11">
        <v>1008</v>
      </c>
      <c r="N27" s="11">
        <v>1988</v>
      </c>
      <c r="O27" s="3"/>
      <c r="P27" s="7"/>
      <c r="Q27" s="12">
        <v>0</v>
      </c>
      <c r="R27" s="12">
        <v>1</v>
      </c>
      <c r="S27" s="12">
        <v>1</v>
      </c>
      <c r="U27" s="17" t="s">
        <v>3</v>
      </c>
      <c r="V27" s="19">
        <f>SUM(V23:V26)</f>
        <v>100</v>
      </c>
      <c r="W27" s="19">
        <f>SUM(W23:W26)</f>
        <v>100</v>
      </c>
      <c r="X27" s="19">
        <f>SUM(X23:X26)</f>
        <v>99.999999999999986</v>
      </c>
      <c r="Z27" s="23" t="s">
        <v>26</v>
      </c>
      <c r="AA27" s="10">
        <v>369</v>
      </c>
      <c r="AB27" s="10">
        <v>349</v>
      </c>
      <c r="AC27" s="10">
        <v>718</v>
      </c>
    </row>
    <row r="28" spans="1:29" ht="15" customHeight="1" x14ac:dyDescent="0.15">
      <c r="A28" s="7">
        <v>20</v>
      </c>
      <c r="B28" s="10">
        <v>65</v>
      </c>
      <c r="C28" s="10">
        <v>54</v>
      </c>
      <c r="D28" s="10">
        <v>119</v>
      </c>
      <c r="E28" s="3"/>
      <c r="F28" s="7">
        <v>50</v>
      </c>
      <c r="G28" s="10">
        <v>102</v>
      </c>
      <c r="H28" s="10">
        <v>93</v>
      </c>
      <c r="I28" s="10">
        <v>195</v>
      </c>
      <c r="J28" s="3"/>
      <c r="K28" s="7">
        <v>80</v>
      </c>
      <c r="L28" s="10">
        <v>93</v>
      </c>
      <c r="M28" s="10">
        <v>127</v>
      </c>
      <c r="N28" s="10">
        <v>220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8">
        <f t="shared" ref="V28:V39" si="4">V9/$V$8*100</f>
        <v>28.3937942048825</v>
      </c>
      <c r="W28" s="18">
        <f t="shared" ref="W28:W39" si="5">W9/$W$8*100</f>
        <v>25.128839414553699</v>
      </c>
      <c r="X28" s="18">
        <f t="shared" ref="X28:X39" si="6">X9/$X$8*100</f>
        <v>26.678579163959281</v>
      </c>
      <c r="Z28" s="4" t="s">
        <v>31</v>
      </c>
      <c r="AA28" s="10">
        <v>207</v>
      </c>
      <c r="AB28" s="10">
        <v>187</v>
      </c>
      <c r="AC28" s="10">
        <v>394</v>
      </c>
    </row>
    <row r="29" spans="1:29" ht="15" customHeight="1" x14ac:dyDescent="0.15">
      <c r="A29" s="7">
        <v>21</v>
      </c>
      <c r="B29" s="10">
        <v>64</v>
      </c>
      <c r="C29" s="10">
        <v>59</v>
      </c>
      <c r="D29" s="10">
        <v>123</v>
      </c>
      <c r="E29" s="3"/>
      <c r="F29" s="7">
        <v>51</v>
      </c>
      <c r="G29" s="10">
        <v>102</v>
      </c>
      <c r="H29" s="10">
        <v>100</v>
      </c>
      <c r="I29" s="10">
        <v>202</v>
      </c>
      <c r="J29" s="3"/>
      <c r="K29" s="7">
        <v>81</v>
      </c>
      <c r="L29" s="10">
        <v>108</v>
      </c>
      <c r="M29" s="10">
        <v>161</v>
      </c>
      <c r="N29" s="10">
        <v>269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8">
        <f t="shared" si="4"/>
        <v>73.716632443531822</v>
      </c>
      <c r="W29" s="18">
        <f t="shared" si="5"/>
        <v>79.107400535971962</v>
      </c>
      <c r="X29" s="18">
        <f t="shared" si="6"/>
        <v>76.548624648039848</v>
      </c>
      <c r="Z29" s="4" t="s">
        <v>7</v>
      </c>
      <c r="AA29" s="10">
        <v>219</v>
      </c>
      <c r="AB29" s="10">
        <v>357</v>
      </c>
      <c r="AC29" s="10">
        <v>576</v>
      </c>
    </row>
    <row r="30" spans="1:29" ht="15" customHeight="1" x14ac:dyDescent="0.15">
      <c r="A30" s="7">
        <v>22</v>
      </c>
      <c r="B30" s="10">
        <v>51</v>
      </c>
      <c r="C30" s="10">
        <v>49</v>
      </c>
      <c r="D30" s="10">
        <v>100</v>
      </c>
      <c r="E30" s="3"/>
      <c r="F30" s="7">
        <v>52</v>
      </c>
      <c r="G30" s="10">
        <v>105</v>
      </c>
      <c r="H30" s="10">
        <v>98</v>
      </c>
      <c r="I30" s="10">
        <v>203</v>
      </c>
      <c r="J30" s="3"/>
      <c r="K30" s="7">
        <v>82</v>
      </c>
      <c r="L30" s="10">
        <v>114</v>
      </c>
      <c r="M30" s="10">
        <v>167</v>
      </c>
      <c r="N30" s="10">
        <v>281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8">
        <f t="shared" si="4"/>
        <v>63.073237508555778</v>
      </c>
      <c r="W30" s="18">
        <f t="shared" si="5"/>
        <v>70.253555967841692</v>
      </c>
      <c r="X30" s="18">
        <f t="shared" si="6"/>
        <v>66.845354126055881</v>
      </c>
      <c r="Z30" s="9" t="s">
        <v>24</v>
      </c>
      <c r="AA30" s="11">
        <f t="shared" ref="AA30:AB30" si="7">SUM(AA26:AA29)</f>
        <v>859</v>
      </c>
      <c r="AB30" s="11">
        <f t="shared" si="7"/>
        <v>959</v>
      </c>
      <c r="AC30" s="11">
        <f>SUM(AC26:AC29)</f>
        <v>1818</v>
      </c>
    </row>
    <row r="31" spans="1:29" ht="15" customHeight="1" x14ac:dyDescent="0.15">
      <c r="A31" s="7">
        <v>23</v>
      </c>
      <c r="B31" s="10">
        <v>49</v>
      </c>
      <c r="C31" s="10">
        <v>60</v>
      </c>
      <c r="D31" s="10">
        <v>109</v>
      </c>
      <c r="E31" s="3"/>
      <c r="F31" s="7">
        <v>53</v>
      </c>
      <c r="G31" s="10">
        <v>100</v>
      </c>
      <c r="H31" s="10">
        <v>97</v>
      </c>
      <c r="I31" s="10">
        <v>197</v>
      </c>
      <c r="J31" s="3"/>
      <c r="K31" s="7">
        <v>83</v>
      </c>
      <c r="L31" s="10">
        <v>101</v>
      </c>
      <c r="M31" s="10">
        <v>172</v>
      </c>
      <c r="N31" s="10">
        <v>273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8">
        <f t="shared" si="4"/>
        <v>52.064795801962127</v>
      </c>
      <c r="W31" s="18">
        <f t="shared" si="5"/>
        <v>60.286538857967429</v>
      </c>
      <c r="X31" s="18">
        <f t="shared" si="6"/>
        <v>56.384015594541914</v>
      </c>
      <c r="Z31" s="6"/>
    </row>
    <row r="32" spans="1:29" ht="15" customHeight="1" x14ac:dyDescent="0.15">
      <c r="A32" s="7">
        <v>24</v>
      </c>
      <c r="B32" s="10">
        <v>60</v>
      </c>
      <c r="C32" s="10">
        <v>51</v>
      </c>
      <c r="D32" s="10">
        <v>111</v>
      </c>
      <c r="E32" s="3"/>
      <c r="F32" s="7">
        <v>54</v>
      </c>
      <c r="G32" s="10">
        <v>97</v>
      </c>
      <c r="H32" s="10">
        <v>89</v>
      </c>
      <c r="I32" s="10">
        <v>186</v>
      </c>
      <c r="J32" s="3"/>
      <c r="K32" s="7">
        <v>84</v>
      </c>
      <c r="L32" s="10">
        <v>90</v>
      </c>
      <c r="M32" s="10">
        <v>167</v>
      </c>
      <c r="N32" s="10">
        <v>257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19">
        <f t="shared" si="4"/>
        <v>45.322838238649325</v>
      </c>
      <c r="W32" s="19">
        <f t="shared" si="5"/>
        <v>53.978561121418267</v>
      </c>
      <c r="X32" s="19">
        <f t="shared" si="6"/>
        <v>49.87004548408057</v>
      </c>
      <c r="Z32" s="6"/>
      <c r="AA32" s="25"/>
      <c r="AB32" s="24"/>
      <c r="AC32" s="24"/>
    </row>
    <row r="33" spans="1:29" ht="15" customHeight="1" x14ac:dyDescent="0.15">
      <c r="A33" s="7"/>
      <c r="B33" s="11">
        <v>289</v>
      </c>
      <c r="C33" s="11">
        <v>273</v>
      </c>
      <c r="D33" s="11">
        <v>562</v>
      </c>
      <c r="E33" s="3"/>
      <c r="F33" s="7"/>
      <c r="G33" s="11">
        <v>506</v>
      </c>
      <c r="H33" s="11">
        <v>477</v>
      </c>
      <c r="I33" s="11">
        <v>983</v>
      </c>
      <c r="J33" s="3"/>
      <c r="K33" s="7"/>
      <c r="L33" s="11">
        <v>506</v>
      </c>
      <c r="M33" s="11">
        <v>794</v>
      </c>
      <c r="N33" s="11">
        <v>1300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8">
        <f t="shared" si="4"/>
        <v>36.379192334017795</v>
      </c>
      <c r="W33" s="18">
        <f t="shared" si="5"/>
        <v>45.681302824159971</v>
      </c>
      <c r="X33" s="18">
        <f t="shared" si="6"/>
        <v>41.265973575915091</v>
      </c>
      <c r="Z33" s="6" t="s">
        <v>3</v>
      </c>
    </row>
    <row r="34" spans="1:29" ht="15" customHeight="1" x14ac:dyDescent="0.15">
      <c r="A34" s="7">
        <v>25</v>
      </c>
      <c r="B34" s="10">
        <v>60</v>
      </c>
      <c r="C34" s="10">
        <v>39</v>
      </c>
      <c r="D34" s="10">
        <v>99</v>
      </c>
      <c r="E34" s="3"/>
      <c r="F34" s="7">
        <v>55</v>
      </c>
      <c r="G34" s="10">
        <v>96</v>
      </c>
      <c r="H34" s="10">
        <v>90</v>
      </c>
      <c r="I34" s="10">
        <v>186</v>
      </c>
      <c r="J34" s="3"/>
      <c r="K34" s="7">
        <v>85</v>
      </c>
      <c r="L34" s="10">
        <v>87</v>
      </c>
      <c r="M34" s="10">
        <v>166</v>
      </c>
      <c r="N34" s="10">
        <v>253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8">
        <f t="shared" si="4"/>
        <v>25.347935204198034</v>
      </c>
      <c r="W34" s="18">
        <f t="shared" si="5"/>
        <v>36.044114615543187</v>
      </c>
      <c r="X34" s="18">
        <f t="shared" si="6"/>
        <v>30.967078189300413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57</v>
      </c>
      <c r="C35" s="10">
        <v>46</v>
      </c>
      <c r="D35" s="10">
        <v>103</v>
      </c>
      <c r="E35" s="3"/>
      <c r="F35" s="7">
        <v>56</v>
      </c>
      <c r="G35" s="10">
        <v>95</v>
      </c>
      <c r="H35" s="10">
        <v>95</v>
      </c>
      <c r="I35" s="10">
        <v>190</v>
      </c>
      <c r="J35" s="3"/>
      <c r="K35" s="7">
        <v>86</v>
      </c>
      <c r="L35" s="10">
        <v>93</v>
      </c>
      <c r="M35" s="10">
        <v>151</v>
      </c>
      <c r="N35" s="10">
        <v>244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8">
        <f t="shared" si="4"/>
        <v>14.168377823408623</v>
      </c>
      <c r="W35" s="18">
        <f t="shared" si="5"/>
        <v>25.654504225932794</v>
      </c>
      <c r="X35" s="18">
        <f t="shared" si="6"/>
        <v>20.202512453974443</v>
      </c>
      <c r="Z35" s="4" t="s">
        <v>25</v>
      </c>
      <c r="AA35" s="10">
        <f>SUM(AA5,AA12,AA19,AA26)</f>
        <v>737</v>
      </c>
      <c r="AB35" s="10">
        <f t="shared" ref="AA35:AB38" si="8">SUM(AB5,AB12,AB19,AB26)</f>
        <v>637</v>
      </c>
      <c r="AC35" s="10">
        <f>SUM(AA35:AB35)</f>
        <v>1374</v>
      </c>
    </row>
    <row r="36" spans="1:29" ht="15" customHeight="1" x14ac:dyDescent="0.15">
      <c r="A36" s="7">
        <v>27</v>
      </c>
      <c r="B36" s="10">
        <v>56</v>
      </c>
      <c r="C36" s="10">
        <v>53</v>
      </c>
      <c r="D36" s="10">
        <v>109</v>
      </c>
      <c r="E36" s="3"/>
      <c r="F36" s="7">
        <v>57</v>
      </c>
      <c r="G36" s="10">
        <v>90</v>
      </c>
      <c r="H36" s="10">
        <v>96</v>
      </c>
      <c r="I36" s="10">
        <v>186</v>
      </c>
      <c r="J36" s="3"/>
      <c r="K36" s="7">
        <v>87</v>
      </c>
      <c r="L36" s="10">
        <v>70</v>
      </c>
      <c r="M36" s="10">
        <v>160</v>
      </c>
      <c r="N36" s="10">
        <v>230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8">
        <f t="shared" si="4"/>
        <v>8.39607574720511</v>
      </c>
      <c r="W36" s="18">
        <f t="shared" si="5"/>
        <v>17.470624613481757</v>
      </c>
      <c r="X36" s="18">
        <f t="shared" si="6"/>
        <v>13.163309508338747</v>
      </c>
      <c r="Z36" s="23" t="s">
        <v>26</v>
      </c>
      <c r="AA36" s="10">
        <f t="shared" si="8"/>
        <v>4056</v>
      </c>
      <c r="AB36" s="10">
        <f t="shared" si="8"/>
        <v>3828</v>
      </c>
      <c r="AC36" s="13">
        <f>SUM(AA36:AB36)</f>
        <v>7884</v>
      </c>
    </row>
    <row r="37" spans="1:29" ht="15" customHeight="1" x14ac:dyDescent="0.15">
      <c r="A37" s="7">
        <v>28</v>
      </c>
      <c r="B37" s="10">
        <v>64</v>
      </c>
      <c r="C37" s="10">
        <v>40</v>
      </c>
      <c r="D37" s="10">
        <v>104</v>
      </c>
      <c r="E37" s="3"/>
      <c r="F37" s="7">
        <v>58</v>
      </c>
      <c r="G37" s="10">
        <v>96</v>
      </c>
      <c r="H37" s="10">
        <v>134</v>
      </c>
      <c r="I37" s="10">
        <v>230</v>
      </c>
      <c r="J37" s="3"/>
      <c r="K37" s="7">
        <v>88</v>
      </c>
      <c r="L37" s="10">
        <v>97</v>
      </c>
      <c r="M37" s="10">
        <v>161</v>
      </c>
      <c r="N37" s="10">
        <v>258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8">
        <f t="shared" si="4"/>
        <v>3.5934291581108826</v>
      </c>
      <c r="W37" s="18">
        <f t="shared" si="5"/>
        <v>9.2661306947021238</v>
      </c>
      <c r="X37" s="18">
        <f t="shared" si="6"/>
        <v>6.5735325969244096</v>
      </c>
      <c r="Z37" s="4" t="s">
        <v>31</v>
      </c>
      <c r="AA37" s="10">
        <f t="shared" si="8"/>
        <v>1751</v>
      </c>
      <c r="AB37" s="10">
        <f t="shared" si="8"/>
        <v>1740</v>
      </c>
      <c r="AC37" s="13">
        <f>SUM(AA37:AB37)</f>
        <v>3491</v>
      </c>
    </row>
    <row r="38" spans="1:29" ht="15" customHeight="1" x14ac:dyDescent="0.15">
      <c r="A38" s="7">
        <v>29</v>
      </c>
      <c r="B38" s="10">
        <v>44</v>
      </c>
      <c r="C38" s="10">
        <v>48</v>
      </c>
      <c r="D38" s="10">
        <v>92</v>
      </c>
      <c r="E38" s="3"/>
      <c r="F38" s="7">
        <v>59</v>
      </c>
      <c r="G38" s="10">
        <v>82</v>
      </c>
      <c r="H38" s="10">
        <v>75</v>
      </c>
      <c r="I38" s="10">
        <v>157</v>
      </c>
      <c r="J38" s="3"/>
      <c r="K38" s="7">
        <v>89</v>
      </c>
      <c r="L38" s="10">
        <v>74</v>
      </c>
      <c r="M38" s="10">
        <v>158</v>
      </c>
      <c r="N38" s="10">
        <v>232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8">
        <f t="shared" si="4"/>
        <v>0.9126169290440338</v>
      </c>
      <c r="W38" s="18">
        <f t="shared" si="5"/>
        <v>3.1333745619459905</v>
      </c>
      <c r="X38" s="18">
        <f t="shared" si="6"/>
        <v>2.0792722547108511</v>
      </c>
      <c r="Z38" s="4" t="s">
        <v>7</v>
      </c>
      <c r="AA38" s="10">
        <f t="shared" si="8"/>
        <v>2222</v>
      </c>
      <c r="AB38" s="10">
        <f t="shared" si="8"/>
        <v>3497</v>
      </c>
      <c r="AC38" s="13">
        <f>SUM(AA38:AB38)</f>
        <v>5719</v>
      </c>
    </row>
    <row r="39" spans="1:29" ht="15" customHeight="1" x14ac:dyDescent="0.15">
      <c r="A39" s="7"/>
      <c r="B39" s="11">
        <v>281</v>
      </c>
      <c r="C39" s="11">
        <v>226</v>
      </c>
      <c r="D39" s="11">
        <v>507</v>
      </c>
      <c r="E39" s="3"/>
      <c r="F39" s="7"/>
      <c r="G39" s="11">
        <v>459</v>
      </c>
      <c r="H39" s="11">
        <v>490</v>
      </c>
      <c r="I39" s="11">
        <v>949</v>
      </c>
      <c r="J39" s="3"/>
      <c r="K39" s="7"/>
      <c r="L39" s="11">
        <v>421</v>
      </c>
      <c r="M39" s="11">
        <v>796</v>
      </c>
      <c r="N39" s="11">
        <v>1217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8">
        <f t="shared" si="4"/>
        <v>5.7038558065252112E-2</v>
      </c>
      <c r="W39" s="18">
        <f t="shared" si="5"/>
        <v>0.53597196454339313</v>
      </c>
      <c r="X39" s="18">
        <f t="shared" si="6"/>
        <v>0.30864197530864196</v>
      </c>
      <c r="Z39" s="9" t="s">
        <v>24</v>
      </c>
      <c r="AA39" s="11">
        <f>SUM(AA35:AA38)</f>
        <v>8766</v>
      </c>
      <c r="AB39" s="11">
        <f>SUM(AB35:AB38)</f>
        <v>9702</v>
      </c>
      <c r="AC39" s="11">
        <f>SUM(AC35:AC38)</f>
        <v>18468</v>
      </c>
    </row>
    <row r="81" spans="7:9" x14ac:dyDescent="0.15">
      <c r="G81" s="21"/>
      <c r="H81" s="21"/>
      <c r="I81" s="21"/>
    </row>
    <row r="93" spans="7:9" x14ac:dyDescent="0.15">
      <c r="G93" s="21"/>
      <c r="H93" s="21"/>
      <c r="I93" s="21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mergeCells count="2">
    <mergeCell ref="F1:H1"/>
    <mergeCell ref="V2:W2"/>
  </mergeCells>
  <phoneticPr fontId="11"/>
  <pageMargins left="0.23622047244094491" right="0.23622047244094491" top="0.94488188976377963" bottom="0.35433070866141736" header="0.31496062992125984" footer="0.31496062992125984"/>
  <pageSetup paperSize="9"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pageSetUpPr fitToPage="1"/>
  </sheetPr>
  <dimension ref="A1:AC115"/>
  <sheetViews>
    <sheetView tabSelected="1" zoomScale="85" zoomScaleNormal="85" workbookViewId="0">
      <selection activeCell="Q43" sqref="Q43"/>
    </sheetView>
  </sheetViews>
  <sheetFormatPr defaultRowHeight="13.5" x14ac:dyDescent="0.15"/>
  <cols>
    <col min="1" max="4" width="6.5" customWidth="1"/>
    <col min="5" max="5" width="0.875" customWidth="1"/>
    <col min="6" max="9" width="6.5" customWidth="1"/>
    <col min="10" max="10" width="0.875" customWidth="1"/>
    <col min="11" max="14" width="6.5" customWidth="1"/>
    <col min="15" max="15" width="0.875" customWidth="1"/>
    <col min="16" max="19" width="6.5" customWidth="1"/>
    <col min="20" max="20" width="0.875" customWidth="1"/>
    <col min="21" max="21" width="10.125" customWidth="1"/>
    <col min="22" max="24" width="8.625" customWidth="1"/>
    <col min="25" max="25" width="2.625" customWidth="1"/>
    <col min="26" max="26" width="10.125" customWidth="1"/>
    <col min="27" max="29" width="8.625" customWidth="1"/>
  </cols>
  <sheetData>
    <row r="1" spans="1:29" ht="18" customHeight="1" x14ac:dyDescent="0.2">
      <c r="A1" s="20" t="s">
        <v>20</v>
      </c>
      <c r="F1" s="34" t="s">
        <v>36</v>
      </c>
      <c r="G1" s="35"/>
      <c r="H1" s="36"/>
      <c r="U1" s="26" t="s">
        <v>35</v>
      </c>
      <c r="X1" s="26"/>
    </row>
    <row r="2" spans="1:29" ht="15" customHeight="1" x14ac:dyDescent="0.15">
      <c r="V2" s="37">
        <v>46022</v>
      </c>
      <c r="W2" s="37"/>
      <c r="X2" s="30" t="s">
        <v>42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2"/>
      <c r="F3" s="4" t="s">
        <v>0</v>
      </c>
      <c r="G3" s="5" t="s">
        <v>1</v>
      </c>
      <c r="H3" s="5" t="s">
        <v>2</v>
      </c>
      <c r="I3" s="5" t="s">
        <v>3</v>
      </c>
      <c r="J3" s="22"/>
      <c r="K3" s="4" t="s">
        <v>0</v>
      </c>
      <c r="L3" s="5" t="s">
        <v>1</v>
      </c>
      <c r="M3" s="5" t="s">
        <v>2</v>
      </c>
      <c r="N3" s="5" t="s">
        <v>3</v>
      </c>
      <c r="O3" s="22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28</v>
      </c>
      <c r="C4" s="10">
        <v>18</v>
      </c>
      <c r="D4" s="10">
        <v>46</v>
      </c>
      <c r="E4" s="3"/>
      <c r="F4" s="7">
        <v>30</v>
      </c>
      <c r="G4" s="10">
        <v>45</v>
      </c>
      <c r="H4" s="10">
        <v>46</v>
      </c>
      <c r="I4" s="10">
        <v>91</v>
      </c>
      <c r="J4" s="3"/>
      <c r="K4" s="7">
        <v>60</v>
      </c>
      <c r="L4" s="10">
        <v>113</v>
      </c>
      <c r="M4" s="10">
        <v>90</v>
      </c>
      <c r="N4" s="10">
        <v>203</v>
      </c>
      <c r="O4" s="3"/>
      <c r="P4" s="7">
        <v>90</v>
      </c>
      <c r="Q4" s="10">
        <v>73</v>
      </c>
      <c r="R4" s="10">
        <v>157</v>
      </c>
      <c r="S4" s="10">
        <v>230</v>
      </c>
      <c r="U4" s="4" t="s">
        <v>4</v>
      </c>
      <c r="V4" s="15">
        <f>SUM(B9,B15,B21)</f>
        <v>735</v>
      </c>
      <c r="W4" s="15">
        <f>SUM(C9,C15,C21)</f>
        <v>636</v>
      </c>
      <c r="X4" s="15">
        <f>SUM(V4:W4)</f>
        <v>1371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34</v>
      </c>
      <c r="C5" s="10">
        <v>18</v>
      </c>
      <c r="D5" s="10">
        <v>52</v>
      </c>
      <c r="E5" s="3"/>
      <c r="F5" s="7">
        <v>31</v>
      </c>
      <c r="G5" s="10">
        <v>54</v>
      </c>
      <c r="H5" s="10">
        <v>46</v>
      </c>
      <c r="I5" s="10">
        <v>100</v>
      </c>
      <c r="J5" s="3"/>
      <c r="K5" s="7">
        <v>61</v>
      </c>
      <c r="L5" s="10">
        <v>103</v>
      </c>
      <c r="M5" s="10">
        <v>125</v>
      </c>
      <c r="N5" s="10">
        <v>228</v>
      </c>
      <c r="O5" s="3"/>
      <c r="P5" s="7">
        <v>91</v>
      </c>
      <c r="Q5" s="10">
        <v>49</v>
      </c>
      <c r="R5" s="10">
        <v>129</v>
      </c>
      <c r="S5" s="10">
        <v>178</v>
      </c>
      <c r="U5" s="4" t="s">
        <v>5</v>
      </c>
      <c r="V5" s="15">
        <f>SUM(B27,B33,B39,G9,G15,G21,G27,G33,G39,L9)</f>
        <v>4056</v>
      </c>
      <c r="W5" s="15">
        <f>SUM(C27,C33,C39,H9,H15,H21,H27,H33,H39,M9)</f>
        <v>3808</v>
      </c>
      <c r="X5" s="15">
        <f>SUM(V5:W5)</f>
        <v>7864</v>
      </c>
      <c r="Y5" s="2"/>
      <c r="Z5" s="4" t="s">
        <v>25</v>
      </c>
      <c r="AA5" s="10">
        <v>445</v>
      </c>
      <c r="AB5" s="10">
        <v>392</v>
      </c>
      <c r="AC5" s="10">
        <v>837</v>
      </c>
    </row>
    <row r="6" spans="1:29" ht="15" customHeight="1" x14ac:dyDescent="0.15">
      <c r="A6" s="7">
        <v>2</v>
      </c>
      <c r="B6" s="10">
        <v>26</v>
      </c>
      <c r="C6" s="10">
        <v>31</v>
      </c>
      <c r="D6" s="10">
        <v>57</v>
      </c>
      <c r="E6" s="3"/>
      <c r="F6" s="7">
        <v>32</v>
      </c>
      <c r="G6" s="10">
        <v>74</v>
      </c>
      <c r="H6" s="10">
        <v>57</v>
      </c>
      <c r="I6" s="10">
        <v>131</v>
      </c>
      <c r="J6" s="3"/>
      <c r="K6" s="7">
        <v>62</v>
      </c>
      <c r="L6" s="10">
        <v>123</v>
      </c>
      <c r="M6" s="10">
        <v>122</v>
      </c>
      <c r="N6" s="10">
        <v>245</v>
      </c>
      <c r="O6" s="3"/>
      <c r="P6" s="7">
        <v>92</v>
      </c>
      <c r="Q6" s="10">
        <v>44</v>
      </c>
      <c r="R6" s="10">
        <v>103</v>
      </c>
      <c r="S6" s="10">
        <v>147</v>
      </c>
      <c r="U6" s="8" t="s">
        <v>6</v>
      </c>
      <c r="V6" s="15">
        <f>SUM(L15,L21)</f>
        <v>1740</v>
      </c>
      <c r="W6" s="15">
        <f>SUM(M15,M21)</f>
        <v>1731</v>
      </c>
      <c r="X6" s="15">
        <f>SUM(V6:W6)</f>
        <v>3471</v>
      </c>
      <c r="Z6" s="23" t="s">
        <v>26</v>
      </c>
      <c r="AA6" s="10">
        <v>2375</v>
      </c>
      <c r="AB6" s="10">
        <v>2310</v>
      </c>
      <c r="AC6" s="10">
        <v>4685</v>
      </c>
    </row>
    <row r="7" spans="1:29" ht="15" customHeight="1" x14ac:dyDescent="0.15">
      <c r="A7" s="7">
        <v>3</v>
      </c>
      <c r="B7" s="10">
        <v>37</v>
      </c>
      <c r="C7" s="10">
        <v>34</v>
      </c>
      <c r="D7" s="10">
        <v>71</v>
      </c>
      <c r="E7" s="3"/>
      <c r="F7" s="7">
        <v>33</v>
      </c>
      <c r="G7" s="10">
        <v>38</v>
      </c>
      <c r="H7" s="10">
        <v>39</v>
      </c>
      <c r="I7" s="10">
        <v>77</v>
      </c>
      <c r="J7" s="3"/>
      <c r="K7" s="7">
        <v>63</v>
      </c>
      <c r="L7" s="10">
        <v>112</v>
      </c>
      <c r="M7" s="10">
        <v>111</v>
      </c>
      <c r="N7" s="10">
        <v>223</v>
      </c>
      <c r="O7" s="3"/>
      <c r="P7" s="7">
        <v>93</v>
      </c>
      <c r="Q7" s="10">
        <v>34</v>
      </c>
      <c r="R7" s="10">
        <v>101</v>
      </c>
      <c r="S7" s="10">
        <v>135</v>
      </c>
      <c r="U7" s="4" t="s">
        <v>7</v>
      </c>
      <c r="V7" s="15">
        <f>SUM(L27,L33,L39,Q9,Q15,Q21,Q27,Q33,Q39)</f>
        <v>2220</v>
      </c>
      <c r="W7" s="15">
        <f>SUM(M27,M33,M39,R9,R15,R21,R27,R33,R39)</f>
        <v>3497</v>
      </c>
      <c r="X7" s="15">
        <f>SUM(V7:W7)</f>
        <v>5717</v>
      </c>
      <c r="Z7" s="4" t="s">
        <v>31</v>
      </c>
      <c r="AA7" s="10">
        <v>975</v>
      </c>
      <c r="AB7" s="10">
        <v>986</v>
      </c>
      <c r="AC7" s="10">
        <v>1961</v>
      </c>
    </row>
    <row r="8" spans="1:29" ht="15" customHeight="1" x14ac:dyDescent="0.15">
      <c r="A8" s="7">
        <v>4</v>
      </c>
      <c r="B8" s="10">
        <v>40</v>
      </c>
      <c r="C8" s="10">
        <v>35</v>
      </c>
      <c r="D8" s="10">
        <v>75</v>
      </c>
      <c r="E8" s="3"/>
      <c r="F8" s="7">
        <v>34</v>
      </c>
      <c r="G8" s="10">
        <v>61</v>
      </c>
      <c r="H8" s="10">
        <v>37</v>
      </c>
      <c r="I8" s="10">
        <v>98</v>
      </c>
      <c r="J8" s="3"/>
      <c r="K8" s="7">
        <v>64</v>
      </c>
      <c r="L8" s="10">
        <v>138</v>
      </c>
      <c r="M8" s="10">
        <v>155</v>
      </c>
      <c r="N8" s="10">
        <v>293</v>
      </c>
      <c r="O8" s="3"/>
      <c r="P8" s="7">
        <v>94</v>
      </c>
      <c r="Q8" s="10">
        <v>34</v>
      </c>
      <c r="R8" s="10">
        <v>103</v>
      </c>
      <c r="S8" s="10">
        <v>137</v>
      </c>
      <c r="U8" s="17" t="s">
        <v>3</v>
      </c>
      <c r="V8" s="12">
        <f>SUM(V4:V7)</f>
        <v>8751</v>
      </c>
      <c r="W8" s="12">
        <f>SUM(W4:W7)</f>
        <v>9672</v>
      </c>
      <c r="X8" s="12">
        <f>SUM(X4:X7)</f>
        <v>18423</v>
      </c>
      <c r="Z8" s="4" t="s">
        <v>7</v>
      </c>
      <c r="AA8" s="10">
        <v>1354</v>
      </c>
      <c r="AB8" s="10">
        <v>2117</v>
      </c>
      <c r="AC8" s="10">
        <v>3471</v>
      </c>
    </row>
    <row r="9" spans="1:29" ht="15" customHeight="1" x14ac:dyDescent="0.15">
      <c r="A9" s="7"/>
      <c r="B9" s="11">
        <v>165</v>
      </c>
      <c r="C9" s="11">
        <v>136</v>
      </c>
      <c r="D9" s="11">
        <v>301</v>
      </c>
      <c r="E9" s="3"/>
      <c r="F9" s="7"/>
      <c r="G9" s="11">
        <v>272</v>
      </c>
      <c r="H9" s="11">
        <v>225</v>
      </c>
      <c r="I9" s="11">
        <v>497</v>
      </c>
      <c r="J9" s="3"/>
      <c r="K9" s="7"/>
      <c r="L9" s="12">
        <v>589</v>
      </c>
      <c r="M9" s="12">
        <v>603</v>
      </c>
      <c r="N9" s="12">
        <v>1192</v>
      </c>
      <c r="O9" s="3"/>
      <c r="P9" s="7"/>
      <c r="Q9" s="11">
        <v>234</v>
      </c>
      <c r="R9" s="11">
        <v>593</v>
      </c>
      <c r="S9" s="11">
        <v>827</v>
      </c>
      <c r="U9" s="4" t="s">
        <v>8</v>
      </c>
      <c r="V9" s="15">
        <f>SUM(G21,G27,G33,G39,L9)</f>
        <v>2490</v>
      </c>
      <c r="W9" s="15">
        <f>SUM(H21,H27,H33,H39,M9)</f>
        <v>2427</v>
      </c>
      <c r="X9" s="15">
        <f t="shared" ref="X9:X20" si="0">SUM(V9:W9)</f>
        <v>4917</v>
      </c>
      <c r="Z9" s="9" t="s">
        <v>24</v>
      </c>
      <c r="AA9" s="11">
        <v>5149</v>
      </c>
      <c r="AB9" s="11">
        <f t="shared" ref="AB9" si="1">SUM(AB5:AB8)</f>
        <v>5805</v>
      </c>
      <c r="AC9" s="11">
        <f t="shared" ref="AC9" si="2">SUM(AC5:AC8)</f>
        <v>10954</v>
      </c>
    </row>
    <row r="10" spans="1:29" ht="15" customHeight="1" x14ac:dyDescent="0.15">
      <c r="A10" s="7">
        <v>5</v>
      </c>
      <c r="B10" s="10">
        <v>58</v>
      </c>
      <c r="C10" s="10">
        <v>45</v>
      </c>
      <c r="D10" s="10">
        <v>103</v>
      </c>
      <c r="E10" s="3"/>
      <c r="F10" s="7">
        <v>35</v>
      </c>
      <c r="G10" s="10">
        <v>55</v>
      </c>
      <c r="H10" s="10">
        <v>46</v>
      </c>
      <c r="I10" s="10">
        <v>101</v>
      </c>
      <c r="J10" s="3"/>
      <c r="K10" s="7">
        <v>65</v>
      </c>
      <c r="L10" s="10">
        <v>139</v>
      </c>
      <c r="M10" s="10">
        <v>135</v>
      </c>
      <c r="N10" s="10">
        <v>274</v>
      </c>
      <c r="O10" s="3"/>
      <c r="P10" s="7">
        <v>95</v>
      </c>
      <c r="Q10" s="10">
        <v>30</v>
      </c>
      <c r="R10" s="10">
        <v>85</v>
      </c>
      <c r="S10" s="10">
        <v>115</v>
      </c>
      <c r="U10" s="4" t="s">
        <v>9</v>
      </c>
      <c r="V10" s="15">
        <f>SUM(G21,G27,G33,G39,L9,L15,L21,L27,L33,L39,Q9,Q15,Q21,Q27,Q33,Q39)</f>
        <v>6450</v>
      </c>
      <c r="W10" s="15">
        <f>SUM(H21,H27,H33,H39,M9,M15,M21,M27,M33,M39,R9,R15,R21,R27,R33,R39)</f>
        <v>7655</v>
      </c>
      <c r="X10" s="15">
        <f t="shared" si="0"/>
        <v>14105</v>
      </c>
      <c r="Z10" s="6" t="s">
        <v>28</v>
      </c>
    </row>
    <row r="11" spans="1:29" ht="15" customHeight="1" x14ac:dyDescent="0.15">
      <c r="A11" s="7">
        <v>6</v>
      </c>
      <c r="B11" s="10">
        <v>52</v>
      </c>
      <c r="C11" s="10">
        <v>34</v>
      </c>
      <c r="D11" s="10">
        <v>86</v>
      </c>
      <c r="E11" s="3"/>
      <c r="F11" s="7">
        <v>36</v>
      </c>
      <c r="G11" s="10">
        <v>50</v>
      </c>
      <c r="H11" s="10">
        <v>47</v>
      </c>
      <c r="I11" s="10">
        <v>97</v>
      </c>
      <c r="J11" s="3"/>
      <c r="K11" s="7">
        <v>66</v>
      </c>
      <c r="L11" s="10">
        <v>163</v>
      </c>
      <c r="M11" s="10">
        <v>172</v>
      </c>
      <c r="N11" s="10">
        <v>335</v>
      </c>
      <c r="O11" s="3"/>
      <c r="P11" s="7">
        <v>96</v>
      </c>
      <c r="Q11" s="10">
        <v>20</v>
      </c>
      <c r="R11" s="10">
        <v>66</v>
      </c>
      <c r="S11" s="10">
        <v>86</v>
      </c>
      <c r="U11" s="4" t="s">
        <v>10</v>
      </c>
      <c r="V11" s="15">
        <f>SUM(,G33,G39,L9,L15,L21,L27,L33,L39,Q9,Q15,Q21,Q27,Q33,Q39)</f>
        <v>5521</v>
      </c>
      <c r="W11" s="15">
        <f>SUM(,H33,H39,M9,M15,M21,M27,M33,M39,R9,R15,R21,R27,R33,R39)</f>
        <v>6797</v>
      </c>
      <c r="X11" s="15">
        <f t="shared" si="0"/>
        <v>12318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40</v>
      </c>
      <c r="C12" s="10">
        <v>31</v>
      </c>
      <c r="D12" s="10">
        <v>71</v>
      </c>
      <c r="E12" s="3"/>
      <c r="F12" s="7">
        <v>37</v>
      </c>
      <c r="G12" s="10">
        <v>80</v>
      </c>
      <c r="H12" s="10">
        <v>67</v>
      </c>
      <c r="I12" s="10">
        <v>147</v>
      </c>
      <c r="J12" s="3"/>
      <c r="K12" s="7">
        <v>67</v>
      </c>
      <c r="L12" s="10">
        <v>153</v>
      </c>
      <c r="M12" s="10">
        <v>160</v>
      </c>
      <c r="N12" s="10">
        <v>313</v>
      </c>
      <c r="O12" s="3"/>
      <c r="P12" s="7">
        <v>97</v>
      </c>
      <c r="Q12" s="10">
        <v>10</v>
      </c>
      <c r="R12" s="10">
        <v>46</v>
      </c>
      <c r="S12" s="10">
        <v>56</v>
      </c>
      <c r="U12" s="4" t="s">
        <v>11</v>
      </c>
      <c r="V12" s="15">
        <f>SUM(L9,L15,L21,L27,L33,L39,Q9,Q15,Q21,Q27,Q33,Q39)</f>
        <v>4549</v>
      </c>
      <c r="W12" s="15">
        <f>SUM(M9,M15,M21,M27,M33,M39,R9,R15,R21,R27,R33,R39)</f>
        <v>5831</v>
      </c>
      <c r="X12" s="15">
        <f t="shared" si="0"/>
        <v>10380</v>
      </c>
      <c r="Z12" s="4" t="s">
        <v>25</v>
      </c>
      <c r="AA12" s="10">
        <v>121</v>
      </c>
      <c r="AB12" s="10">
        <v>79</v>
      </c>
      <c r="AC12" s="10">
        <v>200</v>
      </c>
    </row>
    <row r="13" spans="1:29" ht="15" customHeight="1" x14ac:dyDescent="0.15">
      <c r="A13" s="7">
        <v>8</v>
      </c>
      <c r="B13" s="10">
        <v>63</v>
      </c>
      <c r="C13" s="10">
        <v>50</v>
      </c>
      <c r="D13" s="10">
        <v>113</v>
      </c>
      <c r="E13" s="3"/>
      <c r="F13" s="7">
        <v>38</v>
      </c>
      <c r="G13" s="10">
        <v>72</v>
      </c>
      <c r="H13" s="10">
        <v>72</v>
      </c>
      <c r="I13" s="10">
        <v>144</v>
      </c>
      <c r="J13" s="3"/>
      <c r="K13" s="7">
        <v>68</v>
      </c>
      <c r="L13" s="10">
        <v>163</v>
      </c>
      <c r="M13" s="10">
        <v>161</v>
      </c>
      <c r="N13" s="10">
        <v>324</v>
      </c>
      <c r="O13" s="3"/>
      <c r="P13" s="7">
        <v>98</v>
      </c>
      <c r="Q13" s="10">
        <v>4</v>
      </c>
      <c r="R13" s="10">
        <v>27</v>
      </c>
      <c r="S13" s="10">
        <v>31</v>
      </c>
      <c r="U13" s="9" t="s">
        <v>12</v>
      </c>
      <c r="V13" s="12">
        <f>SUM(L15,L21,L27,L33,L39,Q9,Q15,Q21,Q27,Q33,Q39)</f>
        <v>3960</v>
      </c>
      <c r="W13" s="12">
        <f>SUM(M15,M21,M27,M33,M39,R9,R15,R21,R27,R33,R39)</f>
        <v>5228</v>
      </c>
      <c r="X13" s="12">
        <f t="shared" si="0"/>
        <v>9188</v>
      </c>
      <c r="Z13" s="23" t="s">
        <v>26</v>
      </c>
      <c r="AA13" s="10">
        <v>531</v>
      </c>
      <c r="AB13" s="10">
        <v>517</v>
      </c>
      <c r="AC13" s="10">
        <v>1048</v>
      </c>
    </row>
    <row r="14" spans="1:29" ht="15" customHeight="1" x14ac:dyDescent="0.15">
      <c r="A14" s="7">
        <v>9</v>
      </c>
      <c r="B14" s="10">
        <v>53</v>
      </c>
      <c r="C14" s="10">
        <v>48</v>
      </c>
      <c r="D14" s="10">
        <v>101</v>
      </c>
      <c r="E14" s="3"/>
      <c r="F14" s="7">
        <v>39</v>
      </c>
      <c r="G14" s="10">
        <v>80</v>
      </c>
      <c r="H14" s="10">
        <v>74</v>
      </c>
      <c r="I14" s="10">
        <v>154</v>
      </c>
      <c r="J14" s="3"/>
      <c r="K14" s="7">
        <v>69</v>
      </c>
      <c r="L14" s="10">
        <v>159</v>
      </c>
      <c r="M14" s="10">
        <v>169</v>
      </c>
      <c r="N14" s="10">
        <v>328</v>
      </c>
      <c r="O14" s="3"/>
      <c r="P14" s="7">
        <v>99</v>
      </c>
      <c r="Q14" s="10">
        <v>8</v>
      </c>
      <c r="R14" s="10">
        <v>32</v>
      </c>
      <c r="S14" s="10">
        <v>40</v>
      </c>
      <c r="U14" s="4" t="s">
        <v>13</v>
      </c>
      <c r="V14" s="15">
        <f>SUM(L21,L27,L33,L39,Q9,Q15,Q21,Q27,Q33,Q39)</f>
        <v>3183</v>
      </c>
      <c r="W14" s="15">
        <f>SUM(M21,M27,M33,M39,R9,R15,R21,R27,R33,R39)</f>
        <v>4431</v>
      </c>
      <c r="X14" s="15">
        <f t="shared" si="0"/>
        <v>7614</v>
      </c>
      <c r="Z14" s="4" t="s">
        <v>31</v>
      </c>
      <c r="AA14" s="10">
        <v>239</v>
      </c>
      <c r="AB14" s="10">
        <v>251</v>
      </c>
      <c r="AC14" s="10">
        <v>490</v>
      </c>
    </row>
    <row r="15" spans="1:29" ht="15" customHeight="1" x14ac:dyDescent="0.15">
      <c r="A15" s="7"/>
      <c r="B15" s="11">
        <v>266</v>
      </c>
      <c r="C15" s="11">
        <v>208</v>
      </c>
      <c r="D15" s="11">
        <v>474</v>
      </c>
      <c r="E15" s="3"/>
      <c r="F15" s="7"/>
      <c r="G15" s="11">
        <v>337</v>
      </c>
      <c r="H15" s="11">
        <v>306</v>
      </c>
      <c r="I15" s="11">
        <v>643</v>
      </c>
      <c r="J15" s="3"/>
      <c r="K15" s="7"/>
      <c r="L15" s="11">
        <v>777</v>
      </c>
      <c r="M15" s="11">
        <v>797</v>
      </c>
      <c r="N15" s="11">
        <v>1574</v>
      </c>
      <c r="O15" s="3"/>
      <c r="P15" s="7"/>
      <c r="Q15" s="11">
        <v>72</v>
      </c>
      <c r="R15" s="11">
        <v>256</v>
      </c>
      <c r="S15" s="11">
        <v>328</v>
      </c>
      <c r="U15" s="4" t="s">
        <v>14</v>
      </c>
      <c r="V15" s="15">
        <f>SUM(L27,L33,L39,Q9,Q15,Q21,Q27,Q33,Q39)</f>
        <v>2220</v>
      </c>
      <c r="W15" s="15">
        <f>SUM(M27,M33,M39,R9,R15,R21,R27,R33,R39)</f>
        <v>3497</v>
      </c>
      <c r="X15" s="15">
        <f t="shared" si="0"/>
        <v>5717</v>
      </c>
      <c r="Z15" s="4" t="s">
        <v>7</v>
      </c>
      <c r="AA15" s="10">
        <v>270</v>
      </c>
      <c r="AB15" s="10">
        <v>430</v>
      </c>
      <c r="AC15" s="10">
        <v>700</v>
      </c>
    </row>
    <row r="16" spans="1:29" ht="15" customHeight="1" x14ac:dyDescent="0.15">
      <c r="A16" s="7">
        <v>10</v>
      </c>
      <c r="B16" s="10">
        <v>59</v>
      </c>
      <c r="C16" s="10">
        <v>60</v>
      </c>
      <c r="D16" s="10">
        <v>119</v>
      </c>
      <c r="E16" s="3"/>
      <c r="F16" s="7">
        <v>40</v>
      </c>
      <c r="G16" s="10">
        <v>78</v>
      </c>
      <c r="H16" s="10">
        <v>88</v>
      </c>
      <c r="I16" s="10">
        <v>166</v>
      </c>
      <c r="J16" s="3"/>
      <c r="K16" s="7">
        <v>70</v>
      </c>
      <c r="L16" s="10">
        <v>171</v>
      </c>
      <c r="M16" s="10">
        <v>195</v>
      </c>
      <c r="N16" s="10">
        <v>366</v>
      </c>
      <c r="O16" s="3"/>
      <c r="P16" s="7">
        <v>100</v>
      </c>
      <c r="Q16" s="10">
        <v>3</v>
      </c>
      <c r="R16" s="10">
        <v>22</v>
      </c>
      <c r="S16" s="10">
        <v>25</v>
      </c>
      <c r="U16" s="4" t="s">
        <v>15</v>
      </c>
      <c r="V16" s="15">
        <f>SUM(L33,L39,Q9,Q15,Q21,Q27,Q33,Q39)</f>
        <v>1233</v>
      </c>
      <c r="W16" s="15">
        <f>SUM(M33,M39,R9,R15,R21,R27,R33,R39)</f>
        <v>2479</v>
      </c>
      <c r="X16" s="15">
        <f t="shared" si="0"/>
        <v>3712</v>
      </c>
      <c r="Z16" s="9" t="s">
        <v>24</v>
      </c>
      <c r="AA16" s="11">
        <v>1161</v>
      </c>
      <c r="AB16" s="11">
        <v>1277</v>
      </c>
      <c r="AC16" s="11">
        <v>2438</v>
      </c>
    </row>
    <row r="17" spans="1:29" ht="15" customHeight="1" x14ac:dyDescent="0.15">
      <c r="A17" s="7">
        <v>11</v>
      </c>
      <c r="B17" s="10">
        <v>60</v>
      </c>
      <c r="C17" s="10">
        <v>56</v>
      </c>
      <c r="D17" s="10">
        <v>116</v>
      </c>
      <c r="E17" s="3"/>
      <c r="F17" s="7">
        <v>41</v>
      </c>
      <c r="G17" s="10">
        <v>97</v>
      </c>
      <c r="H17" s="10">
        <v>73</v>
      </c>
      <c r="I17" s="10">
        <v>170</v>
      </c>
      <c r="J17" s="3"/>
      <c r="K17" s="7">
        <v>71</v>
      </c>
      <c r="L17" s="10">
        <v>186</v>
      </c>
      <c r="M17" s="10">
        <v>161</v>
      </c>
      <c r="N17" s="10">
        <v>347</v>
      </c>
      <c r="O17" s="3"/>
      <c r="P17" s="7">
        <v>101</v>
      </c>
      <c r="Q17" s="10">
        <v>0</v>
      </c>
      <c r="R17" s="10">
        <v>14</v>
      </c>
      <c r="S17" s="10">
        <v>14</v>
      </c>
      <c r="U17" s="4" t="s">
        <v>16</v>
      </c>
      <c r="V17" s="15">
        <f>SUM(L39,Q9,Q15,Q21,Q27,Q33,Q39)</f>
        <v>731</v>
      </c>
      <c r="W17" s="15">
        <f>SUM(M39,R9,R15,R21,R27,R33,R39)</f>
        <v>1693</v>
      </c>
      <c r="X17" s="15">
        <f t="shared" si="0"/>
        <v>2424</v>
      </c>
      <c r="Z17" s="6" t="s">
        <v>29</v>
      </c>
    </row>
    <row r="18" spans="1:29" ht="15" customHeight="1" x14ac:dyDescent="0.15">
      <c r="A18" s="7">
        <v>12</v>
      </c>
      <c r="B18" s="10">
        <v>60</v>
      </c>
      <c r="C18" s="10">
        <v>67</v>
      </c>
      <c r="D18" s="10">
        <v>127</v>
      </c>
      <c r="E18" s="3"/>
      <c r="F18" s="7">
        <v>42</v>
      </c>
      <c r="G18" s="10">
        <v>92</v>
      </c>
      <c r="H18" s="10">
        <v>90</v>
      </c>
      <c r="I18" s="10">
        <v>182</v>
      </c>
      <c r="J18" s="3"/>
      <c r="K18" s="7">
        <v>72</v>
      </c>
      <c r="L18" s="10">
        <v>207</v>
      </c>
      <c r="M18" s="10">
        <v>186</v>
      </c>
      <c r="N18" s="13">
        <v>393</v>
      </c>
      <c r="O18" s="3"/>
      <c r="P18" s="7">
        <v>102</v>
      </c>
      <c r="Q18" s="10">
        <v>2</v>
      </c>
      <c r="R18" s="10">
        <v>7</v>
      </c>
      <c r="S18" s="10">
        <v>9</v>
      </c>
      <c r="U18" s="4" t="s">
        <v>17</v>
      </c>
      <c r="V18" s="15">
        <f>SUM(Q9,Q15,Q21,Q27,Q33,Q39)</f>
        <v>311</v>
      </c>
      <c r="W18" s="15">
        <f>SUM(R9,R15,R21,R27,R33,R39)</f>
        <v>902</v>
      </c>
      <c r="X18" s="15">
        <f t="shared" si="0"/>
        <v>1213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64</v>
      </c>
      <c r="C19" s="10">
        <v>56</v>
      </c>
      <c r="D19" s="10">
        <v>120</v>
      </c>
      <c r="E19" s="3"/>
      <c r="F19" s="7">
        <v>43</v>
      </c>
      <c r="G19" s="10">
        <v>78</v>
      </c>
      <c r="H19" s="10">
        <v>78</v>
      </c>
      <c r="I19" s="10">
        <v>156</v>
      </c>
      <c r="J19" s="3"/>
      <c r="K19" s="7">
        <v>73</v>
      </c>
      <c r="L19" s="10">
        <v>202</v>
      </c>
      <c r="M19" s="10">
        <v>199</v>
      </c>
      <c r="N19" s="10">
        <v>401</v>
      </c>
      <c r="O19" s="3"/>
      <c r="P19" s="7">
        <v>103</v>
      </c>
      <c r="Q19" s="10">
        <v>0</v>
      </c>
      <c r="R19" s="10">
        <v>4</v>
      </c>
      <c r="S19" s="10">
        <v>4</v>
      </c>
      <c r="U19" s="4" t="s">
        <v>18</v>
      </c>
      <c r="V19" s="15">
        <f>SUM(Q15,Q21,Q27,Q33,Q39)</f>
        <v>77</v>
      </c>
      <c r="W19" s="15">
        <f>SUM(R15,R21,R27,R33,R39)</f>
        <v>309</v>
      </c>
      <c r="X19" s="15">
        <f t="shared" si="0"/>
        <v>386</v>
      </c>
      <c r="Z19" s="4" t="s">
        <v>25</v>
      </c>
      <c r="AA19" s="10">
        <v>107</v>
      </c>
      <c r="AB19" s="10">
        <v>98</v>
      </c>
      <c r="AC19" s="10">
        <v>205</v>
      </c>
    </row>
    <row r="20" spans="1:29" ht="15" customHeight="1" x14ac:dyDescent="0.15">
      <c r="A20" s="7">
        <v>14</v>
      </c>
      <c r="B20" s="10">
        <v>61</v>
      </c>
      <c r="C20" s="10">
        <v>53</v>
      </c>
      <c r="D20" s="10">
        <v>114</v>
      </c>
      <c r="E20" s="3"/>
      <c r="F20" s="7">
        <v>44</v>
      </c>
      <c r="G20" s="10">
        <v>90</v>
      </c>
      <c r="H20" s="10">
        <v>75</v>
      </c>
      <c r="I20" s="10">
        <v>165</v>
      </c>
      <c r="J20" s="3"/>
      <c r="K20" s="7">
        <v>74</v>
      </c>
      <c r="L20" s="10">
        <v>197</v>
      </c>
      <c r="M20" s="10">
        <v>193</v>
      </c>
      <c r="N20" s="10">
        <v>390</v>
      </c>
      <c r="O20" s="3"/>
      <c r="P20" s="7">
        <v>104</v>
      </c>
      <c r="Q20" s="10">
        <v>0</v>
      </c>
      <c r="R20" s="10">
        <v>5</v>
      </c>
      <c r="S20" s="10">
        <v>5</v>
      </c>
      <c r="U20" s="4" t="s">
        <v>19</v>
      </c>
      <c r="V20" s="15">
        <f>SUM(Q21,Q27,Q33,Q39)</f>
        <v>5</v>
      </c>
      <c r="W20" s="15">
        <f>SUM(R21,R27,R33,R39)</f>
        <v>53</v>
      </c>
      <c r="X20" s="15">
        <f t="shared" si="0"/>
        <v>58</v>
      </c>
      <c r="Z20" s="23" t="s">
        <v>26</v>
      </c>
      <c r="AA20" s="10">
        <v>779</v>
      </c>
      <c r="AB20" s="10">
        <v>633</v>
      </c>
      <c r="AC20" s="10">
        <v>1412</v>
      </c>
    </row>
    <row r="21" spans="1:29" ht="15" customHeight="1" x14ac:dyDescent="0.15">
      <c r="A21" s="7"/>
      <c r="B21" s="11">
        <v>304</v>
      </c>
      <c r="C21" s="11">
        <v>292</v>
      </c>
      <c r="D21" s="11">
        <v>596</v>
      </c>
      <c r="E21" s="3"/>
      <c r="F21" s="7"/>
      <c r="G21" s="11">
        <v>435</v>
      </c>
      <c r="H21" s="11">
        <v>404</v>
      </c>
      <c r="I21" s="11">
        <v>839</v>
      </c>
      <c r="J21" s="3"/>
      <c r="K21" s="7"/>
      <c r="L21" s="12">
        <v>963</v>
      </c>
      <c r="M21" s="12">
        <v>934</v>
      </c>
      <c r="N21" s="12">
        <v>1897</v>
      </c>
      <c r="O21" s="3"/>
      <c r="P21" s="7"/>
      <c r="Q21" s="11">
        <v>5</v>
      </c>
      <c r="R21" s="11">
        <v>52</v>
      </c>
      <c r="S21" s="11">
        <v>57</v>
      </c>
      <c r="Z21" s="4" t="s">
        <v>31</v>
      </c>
      <c r="AA21" s="10">
        <v>319</v>
      </c>
      <c r="AB21" s="10">
        <v>309</v>
      </c>
      <c r="AC21" s="10">
        <v>628</v>
      </c>
    </row>
    <row r="22" spans="1:29" ht="15" customHeight="1" x14ac:dyDescent="0.15">
      <c r="A22" s="7">
        <v>15</v>
      </c>
      <c r="B22" s="10">
        <v>81</v>
      </c>
      <c r="C22" s="10">
        <v>66</v>
      </c>
      <c r="D22" s="10">
        <v>147</v>
      </c>
      <c r="E22" s="3"/>
      <c r="F22" s="7">
        <v>45</v>
      </c>
      <c r="G22" s="10">
        <v>80</v>
      </c>
      <c r="H22" s="10">
        <v>101</v>
      </c>
      <c r="I22" s="10">
        <v>181</v>
      </c>
      <c r="J22" s="3"/>
      <c r="K22" s="7">
        <v>75</v>
      </c>
      <c r="L22" s="10">
        <v>210</v>
      </c>
      <c r="M22" s="10">
        <v>210</v>
      </c>
      <c r="N22" s="10">
        <v>420</v>
      </c>
      <c r="O22" s="3"/>
      <c r="P22" s="7">
        <v>105</v>
      </c>
      <c r="Q22" s="10">
        <v>0</v>
      </c>
      <c r="R22" s="10">
        <v>1</v>
      </c>
      <c r="S22" s="10">
        <v>1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381</v>
      </c>
      <c r="AB22" s="10">
        <v>593</v>
      </c>
      <c r="AC22" s="10">
        <v>974</v>
      </c>
    </row>
    <row r="23" spans="1:29" ht="15" customHeight="1" x14ac:dyDescent="0.15">
      <c r="A23" s="7">
        <v>16</v>
      </c>
      <c r="B23" s="10">
        <v>89</v>
      </c>
      <c r="C23" s="10">
        <v>72</v>
      </c>
      <c r="D23" s="10">
        <v>161</v>
      </c>
      <c r="E23" s="3"/>
      <c r="F23" s="7">
        <v>46</v>
      </c>
      <c r="G23" s="10">
        <v>96</v>
      </c>
      <c r="H23" s="10">
        <v>86</v>
      </c>
      <c r="I23" s="10">
        <v>182</v>
      </c>
      <c r="J23" s="3"/>
      <c r="K23" s="7">
        <v>76</v>
      </c>
      <c r="L23" s="10">
        <v>236</v>
      </c>
      <c r="M23" s="10">
        <v>260</v>
      </c>
      <c r="N23" s="10">
        <v>496</v>
      </c>
      <c r="O23" s="3"/>
      <c r="P23" s="7">
        <v>106</v>
      </c>
      <c r="Q23" s="10">
        <v>0</v>
      </c>
      <c r="R23" s="10">
        <v>0</v>
      </c>
      <c r="S23" s="10">
        <v>0</v>
      </c>
      <c r="U23" s="4" t="s">
        <v>4</v>
      </c>
      <c r="V23" s="18">
        <f>V4/$V$8*100</f>
        <v>8.3990401097017475</v>
      </c>
      <c r="W23" s="18">
        <f>W4/$W$8*100</f>
        <v>6.5756823821339943</v>
      </c>
      <c r="X23" s="18">
        <f>X4/$X$8*100</f>
        <v>7.4417847256147214</v>
      </c>
      <c r="Z23" s="9" t="s">
        <v>24</v>
      </c>
      <c r="AA23" s="11">
        <v>1586</v>
      </c>
      <c r="AB23" s="11">
        <v>1633</v>
      </c>
      <c r="AC23" s="11">
        <v>3219</v>
      </c>
    </row>
    <row r="24" spans="1:29" ht="15" customHeight="1" x14ac:dyDescent="0.15">
      <c r="A24" s="7">
        <v>17</v>
      </c>
      <c r="B24" s="10">
        <v>71</v>
      </c>
      <c r="C24" s="10">
        <v>78</v>
      </c>
      <c r="D24" s="10">
        <v>149</v>
      </c>
      <c r="E24" s="3"/>
      <c r="F24" s="7">
        <v>47</v>
      </c>
      <c r="G24" s="10">
        <v>95</v>
      </c>
      <c r="H24" s="10">
        <v>91</v>
      </c>
      <c r="I24" s="10">
        <v>186</v>
      </c>
      <c r="J24" s="3"/>
      <c r="K24" s="7">
        <v>77</v>
      </c>
      <c r="L24" s="10">
        <v>223</v>
      </c>
      <c r="M24" s="10">
        <v>203</v>
      </c>
      <c r="N24" s="10">
        <v>426</v>
      </c>
      <c r="O24" s="3"/>
      <c r="P24" s="7">
        <v>107</v>
      </c>
      <c r="Q24" s="10">
        <v>0</v>
      </c>
      <c r="R24" s="10">
        <v>0</v>
      </c>
      <c r="S24" s="10">
        <v>0</v>
      </c>
      <c r="U24" s="4" t="s">
        <v>5</v>
      </c>
      <c r="V24" s="18">
        <f>V5/$V$8*100</f>
        <v>46.3489886870072</v>
      </c>
      <c r="W24" s="18">
        <f>W5/$W$8*100</f>
        <v>39.371381306865175</v>
      </c>
      <c r="X24" s="18">
        <f>X5/$X$8*100</f>
        <v>42.685773218259783</v>
      </c>
      <c r="Z24" s="6" t="s">
        <v>30</v>
      </c>
    </row>
    <row r="25" spans="1:29" ht="15" customHeight="1" x14ac:dyDescent="0.15">
      <c r="A25" s="7">
        <v>18</v>
      </c>
      <c r="B25" s="10">
        <v>84</v>
      </c>
      <c r="C25" s="10">
        <v>78</v>
      </c>
      <c r="D25" s="10">
        <v>162</v>
      </c>
      <c r="E25" s="3"/>
      <c r="F25" s="7">
        <v>48</v>
      </c>
      <c r="G25" s="10">
        <v>111</v>
      </c>
      <c r="H25" s="10">
        <v>83</v>
      </c>
      <c r="I25" s="10">
        <v>194</v>
      </c>
      <c r="J25" s="3"/>
      <c r="K25" s="7">
        <v>78</v>
      </c>
      <c r="L25" s="10">
        <v>207</v>
      </c>
      <c r="M25" s="10">
        <v>229</v>
      </c>
      <c r="N25" s="10">
        <v>436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8">
        <f>V6/$V$8*100</f>
        <v>19.883441892355158</v>
      </c>
      <c r="W25" s="18">
        <f>W6/$W$8*100</f>
        <v>17.897022332506204</v>
      </c>
      <c r="X25" s="18">
        <f>X6/$X$8*100</f>
        <v>18.840579710144929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60</v>
      </c>
      <c r="C26" s="10">
        <v>67</v>
      </c>
      <c r="D26" s="10">
        <v>127</v>
      </c>
      <c r="E26" s="3"/>
      <c r="F26" s="7">
        <v>49</v>
      </c>
      <c r="G26" s="10">
        <v>112</v>
      </c>
      <c r="H26" s="10">
        <v>93</v>
      </c>
      <c r="I26" s="10">
        <v>205</v>
      </c>
      <c r="J26" s="3"/>
      <c r="K26" s="7">
        <v>79</v>
      </c>
      <c r="L26" s="10">
        <v>111</v>
      </c>
      <c r="M26" s="10">
        <v>116</v>
      </c>
      <c r="N26" s="10">
        <v>227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8">
        <f>V7/$V$8*100</f>
        <v>25.368529310935894</v>
      </c>
      <c r="W26" s="18">
        <f>W7/$W$8*100</f>
        <v>36.155913978494624</v>
      </c>
      <c r="X26" s="18">
        <f>X7/$X$8*100</f>
        <v>31.031862345980564</v>
      </c>
      <c r="Z26" s="4" t="s">
        <v>25</v>
      </c>
      <c r="AA26" s="10">
        <v>62</v>
      </c>
      <c r="AB26" s="10">
        <v>67</v>
      </c>
      <c r="AC26" s="10">
        <v>129</v>
      </c>
    </row>
    <row r="27" spans="1:29" ht="15" customHeight="1" x14ac:dyDescent="0.15">
      <c r="A27" s="7"/>
      <c r="B27" s="11">
        <v>385</v>
      </c>
      <c r="C27" s="11">
        <v>361</v>
      </c>
      <c r="D27" s="11">
        <v>746</v>
      </c>
      <c r="E27" s="3"/>
      <c r="F27" s="7"/>
      <c r="G27" s="11">
        <v>494</v>
      </c>
      <c r="H27" s="11">
        <v>454</v>
      </c>
      <c r="I27" s="11">
        <v>948</v>
      </c>
      <c r="J27" s="3"/>
      <c r="K27" s="7"/>
      <c r="L27" s="11">
        <v>987</v>
      </c>
      <c r="M27" s="11">
        <v>1018</v>
      </c>
      <c r="N27" s="11">
        <v>2005</v>
      </c>
      <c r="O27" s="3"/>
      <c r="P27" s="7"/>
      <c r="Q27" s="12">
        <v>0</v>
      </c>
      <c r="R27" s="12">
        <v>1</v>
      </c>
      <c r="S27" s="12">
        <v>1</v>
      </c>
      <c r="U27" s="17" t="s">
        <v>3</v>
      </c>
      <c r="V27" s="19">
        <f>SUM(V23:V26)</f>
        <v>100.00000000000001</v>
      </c>
      <c r="W27" s="19">
        <f>SUM(W23:W26)</f>
        <v>100</v>
      </c>
      <c r="X27" s="19">
        <f>SUM(X23:X26)</f>
        <v>100</v>
      </c>
      <c r="Z27" s="23" t="s">
        <v>26</v>
      </c>
      <c r="AA27" s="10">
        <v>371</v>
      </c>
      <c r="AB27" s="10">
        <v>348</v>
      </c>
      <c r="AC27" s="10">
        <v>719</v>
      </c>
    </row>
    <row r="28" spans="1:29" ht="15" customHeight="1" x14ac:dyDescent="0.15">
      <c r="A28" s="7">
        <v>20</v>
      </c>
      <c r="B28" s="10">
        <v>67</v>
      </c>
      <c r="C28" s="10">
        <v>53</v>
      </c>
      <c r="D28" s="10">
        <v>120</v>
      </c>
      <c r="E28" s="3"/>
      <c r="F28" s="7">
        <v>50</v>
      </c>
      <c r="G28" s="10">
        <v>109</v>
      </c>
      <c r="H28" s="10">
        <v>88</v>
      </c>
      <c r="I28" s="10">
        <v>197</v>
      </c>
      <c r="J28" s="3"/>
      <c r="K28" s="7">
        <v>80</v>
      </c>
      <c r="L28" s="10">
        <v>91</v>
      </c>
      <c r="M28" s="10">
        <v>118</v>
      </c>
      <c r="N28" s="10">
        <v>209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8">
        <f t="shared" ref="V28:V39" si="3">V9/$V$8*100</f>
        <v>28.453890983887554</v>
      </c>
      <c r="W28" s="18">
        <f t="shared" ref="W28:W39" si="4">W9/$W$8*100</f>
        <v>25.093052109181141</v>
      </c>
      <c r="X28" s="18">
        <f t="shared" ref="X28:X39" si="5">X9/$X$8*100</f>
        <v>26.689464256635727</v>
      </c>
      <c r="Z28" s="4" t="s">
        <v>31</v>
      </c>
      <c r="AA28" s="10">
        <v>207</v>
      </c>
      <c r="AB28" s="10">
        <v>185</v>
      </c>
      <c r="AC28" s="10">
        <v>392</v>
      </c>
    </row>
    <row r="29" spans="1:29" ht="15" customHeight="1" x14ac:dyDescent="0.15">
      <c r="A29" s="7">
        <v>21</v>
      </c>
      <c r="B29" s="10">
        <v>66</v>
      </c>
      <c r="C29" s="10">
        <v>57</v>
      </c>
      <c r="D29" s="10">
        <v>123</v>
      </c>
      <c r="E29" s="3"/>
      <c r="F29" s="7">
        <v>51</v>
      </c>
      <c r="G29" s="10">
        <v>102</v>
      </c>
      <c r="H29" s="10">
        <v>99</v>
      </c>
      <c r="I29" s="10">
        <v>201</v>
      </c>
      <c r="J29" s="3"/>
      <c r="K29" s="7">
        <v>81</v>
      </c>
      <c r="L29" s="10">
        <v>105</v>
      </c>
      <c r="M29" s="10">
        <v>168</v>
      </c>
      <c r="N29" s="10">
        <v>273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8">
        <f t="shared" si="3"/>
        <v>73.70586218717861</v>
      </c>
      <c r="W29" s="18">
        <f t="shared" si="4"/>
        <v>79.145988420181965</v>
      </c>
      <c r="X29" s="18">
        <f t="shared" si="5"/>
        <v>76.561906312761224</v>
      </c>
      <c r="Z29" s="4" t="s">
        <v>7</v>
      </c>
      <c r="AA29" s="10">
        <v>215</v>
      </c>
      <c r="AB29" s="10">
        <v>357</v>
      </c>
      <c r="AC29" s="10">
        <v>572</v>
      </c>
    </row>
    <row r="30" spans="1:29" ht="15" customHeight="1" x14ac:dyDescent="0.15">
      <c r="A30" s="7">
        <v>22</v>
      </c>
      <c r="B30" s="10">
        <v>48</v>
      </c>
      <c r="C30" s="10">
        <v>44</v>
      </c>
      <c r="D30" s="10">
        <v>92</v>
      </c>
      <c r="E30" s="3"/>
      <c r="F30" s="7">
        <v>52</v>
      </c>
      <c r="G30" s="10">
        <v>101</v>
      </c>
      <c r="H30" s="10">
        <v>103</v>
      </c>
      <c r="I30" s="10">
        <v>204</v>
      </c>
      <c r="J30" s="3"/>
      <c r="K30" s="7">
        <v>82</v>
      </c>
      <c r="L30" s="10">
        <v>113</v>
      </c>
      <c r="M30" s="10">
        <v>163</v>
      </c>
      <c r="N30" s="10">
        <v>276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8">
        <f t="shared" si="3"/>
        <v>63.089932579133809</v>
      </c>
      <c r="W30" s="18">
        <f t="shared" si="4"/>
        <v>70.275020678246477</v>
      </c>
      <c r="X30" s="18">
        <f t="shared" si="5"/>
        <v>66.862074580687178</v>
      </c>
      <c r="Z30" s="9" t="s">
        <v>24</v>
      </c>
      <c r="AA30" s="11">
        <v>855</v>
      </c>
      <c r="AB30" s="11">
        <v>957</v>
      </c>
      <c r="AC30" s="11">
        <v>1812</v>
      </c>
    </row>
    <row r="31" spans="1:29" ht="15" customHeight="1" x14ac:dyDescent="0.15">
      <c r="A31" s="7">
        <v>23</v>
      </c>
      <c r="B31" s="10">
        <v>47</v>
      </c>
      <c r="C31" s="10">
        <v>63</v>
      </c>
      <c r="D31" s="10">
        <v>110</v>
      </c>
      <c r="E31" s="3"/>
      <c r="F31" s="7">
        <v>53</v>
      </c>
      <c r="G31" s="10">
        <v>98</v>
      </c>
      <c r="H31" s="10">
        <v>94</v>
      </c>
      <c r="I31" s="10">
        <v>192</v>
      </c>
      <c r="J31" s="3"/>
      <c r="K31" s="7">
        <v>83</v>
      </c>
      <c r="L31" s="10">
        <v>106</v>
      </c>
      <c r="M31" s="10">
        <v>166</v>
      </c>
      <c r="N31" s="10">
        <v>272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8">
        <f t="shared" si="3"/>
        <v>51.982630556507829</v>
      </c>
      <c r="W31" s="18">
        <f t="shared" si="4"/>
        <v>60.287427626137301</v>
      </c>
      <c r="X31" s="18">
        <f t="shared" si="5"/>
        <v>56.342615209249303</v>
      </c>
      <c r="Z31" s="6"/>
    </row>
    <row r="32" spans="1:29" ht="15" customHeight="1" x14ac:dyDescent="0.15">
      <c r="A32" s="7">
        <v>24</v>
      </c>
      <c r="B32" s="10">
        <v>58</v>
      </c>
      <c r="C32" s="10">
        <v>50</v>
      </c>
      <c r="D32" s="10">
        <v>108</v>
      </c>
      <c r="E32" s="3"/>
      <c r="F32" s="7">
        <v>54</v>
      </c>
      <c r="G32" s="10">
        <v>100</v>
      </c>
      <c r="H32" s="10">
        <v>86</v>
      </c>
      <c r="I32" s="10">
        <v>186</v>
      </c>
      <c r="J32" s="3"/>
      <c r="K32" s="7">
        <v>84</v>
      </c>
      <c r="L32" s="10">
        <v>87</v>
      </c>
      <c r="M32" s="10">
        <v>171</v>
      </c>
      <c r="N32" s="10">
        <v>258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19">
        <f t="shared" si="3"/>
        <v>45.251971203291049</v>
      </c>
      <c r="W32" s="19">
        <f t="shared" si="4"/>
        <v>54.052936311000835</v>
      </c>
      <c r="X32" s="19">
        <f t="shared" si="5"/>
        <v>49.872442056125493</v>
      </c>
      <c r="Z32" s="6"/>
      <c r="AA32" s="25"/>
      <c r="AB32" s="24"/>
      <c r="AC32" s="24"/>
    </row>
    <row r="33" spans="1:29" ht="15" customHeight="1" x14ac:dyDescent="0.15">
      <c r="A33" s="7"/>
      <c r="B33" s="11">
        <v>286</v>
      </c>
      <c r="C33" s="11">
        <v>267</v>
      </c>
      <c r="D33" s="11">
        <v>553</v>
      </c>
      <c r="E33" s="3"/>
      <c r="F33" s="7"/>
      <c r="G33" s="11">
        <v>510</v>
      </c>
      <c r="H33" s="11">
        <v>470</v>
      </c>
      <c r="I33" s="11">
        <v>980</v>
      </c>
      <c r="J33" s="3"/>
      <c r="K33" s="7"/>
      <c r="L33" s="11">
        <v>502</v>
      </c>
      <c r="M33" s="11">
        <v>786</v>
      </c>
      <c r="N33" s="11">
        <v>1288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8">
        <f t="shared" si="3"/>
        <v>36.372985944463487</v>
      </c>
      <c r="W33" s="18">
        <f t="shared" si="4"/>
        <v>45.812655086848636</v>
      </c>
      <c r="X33" s="18">
        <f t="shared" si="5"/>
        <v>41.328773815339517</v>
      </c>
      <c r="Z33" s="6" t="s">
        <v>3</v>
      </c>
    </row>
    <row r="34" spans="1:29" ht="15" customHeight="1" x14ac:dyDescent="0.15">
      <c r="A34" s="7">
        <v>25</v>
      </c>
      <c r="B34" s="10">
        <v>62</v>
      </c>
      <c r="C34" s="10">
        <v>40</v>
      </c>
      <c r="D34" s="10">
        <v>102</v>
      </c>
      <c r="E34" s="3"/>
      <c r="F34" s="7">
        <v>55</v>
      </c>
      <c r="G34" s="10">
        <v>95</v>
      </c>
      <c r="H34" s="10">
        <v>95</v>
      </c>
      <c r="I34" s="10">
        <v>190</v>
      </c>
      <c r="J34" s="3"/>
      <c r="K34" s="7">
        <v>85</v>
      </c>
      <c r="L34" s="10">
        <v>90</v>
      </c>
      <c r="M34" s="10">
        <v>168</v>
      </c>
      <c r="N34" s="10">
        <v>258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8">
        <f t="shared" si="3"/>
        <v>25.368529310935894</v>
      </c>
      <c r="W34" s="18">
        <f t="shared" si="4"/>
        <v>36.155913978494624</v>
      </c>
      <c r="X34" s="18">
        <f t="shared" si="5"/>
        <v>31.031862345980564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54</v>
      </c>
      <c r="C35" s="10">
        <v>41</v>
      </c>
      <c r="D35" s="10">
        <v>95</v>
      </c>
      <c r="E35" s="3"/>
      <c r="F35" s="7">
        <v>56</v>
      </c>
      <c r="G35" s="10">
        <v>99</v>
      </c>
      <c r="H35" s="10">
        <v>94</v>
      </c>
      <c r="I35" s="10">
        <v>193</v>
      </c>
      <c r="J35" s="3"/>
      <c r="K35" s="7">
        <v>86</v>
      </c>
      <c r="L35" s="10">
        <v>91</v>
      </c>
      <c r="M35" s="10">
        <v>151</v>
      </c>
      <c r="N35" s="10">
        <v>242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8">
        <f t="shared" si="3"/>
        <v>14.089818306479259</v>
      </c>
      <c r="W35" s="18">
        <f t="shared" si="4"/>
        <v>25.630686517783293</v>
      </c>
      <c r="X35" s="18">
        <f t="shared" si="5"/>
        <v>20.148727134560058</v>
      </c>
      <c r="Z35" s="4" t="s">
        <v>25</v>
      </c>
      <c r="AA35" s="10">
        <f>SUM(AA5,AA12,AA19,AA26)</f>
        <v>735</v>
      </c>
      <c r="AB35" s="10">
        <f t="shared" ref="AA35:AB38" si="6">SUM(AB5,AB12,AB19,AB26)</f>
        <v>636</v>
      </c>
      <c r="AC35" s="10">
        <f>SUM(AA35:AB35)</f>
        <v>1371</v>
      </c>
    </row>
    <row r="36" spans="1:29" ht="15" customHeight="1" x14ac:dyDescent="0.15">
      <c r="A36" s="7">
        <v>27</v>
      </c>
      <c r="B36" s="10">
        <v>61</v>
      </c>
      <c r="C36" s="10">
        <v>56</v>
      </c>
      <c r="D36" s="10">
        <v>117</v>
      </c>
      <c r="E36" s="3"/>
      <c r="F36" s="7">
        <v>57</v>
      </c>
      <c r="G36" s="10">
        <v>90</v>
      </c>
      <c r="H36" s="10">
        <v>90</v>
      </c>
      <c r="I36" s="10">
        <v>180</v>
      </c>
      <c r="J36" s="3"/>
      <c r="K36" s="7">
        <v>87</v>
      </c>
      <c r="L36" s="10">
        <v>71</v>
      </c>
      <c r="M36" s="10">
        <v>153</v>
      </c>
      <c r="N36" s="10">
        <v>224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8">
        <f t="shared" si="3"/>
        <v>8.3533310478802427</v>
      </c>
      <c r="W36" s="18">
        <f t="shared" si="4"/>
        <v>17.504135649296941</v>
      </c>
      <c r="X36" s="18">
        <f t="shared" si="5"/>
        <v>13.157466210714865</v>
      </c>
      <c r="Z36" s="23" t="s">
        <v>26</v>
      </c>
      <c r="AA36" s="10">
        <f t="shared" si="6"/>
        <v>4056</v>
      </c>
      <c r="AB36" s="10">
        <f t="shared" si="6"/>
        <v>3808</v>
      </c>
      <c r="AC36" s="13">
        <f>SUM(AA36:AB36)</f>
        <v>7864</v>
      </c>
    </row>
    <row r="37" spans="1:29" ht="15" customHeight="1" x14ac:dyDescent="0.15">
      <c r="A37" s="7">
        <v>28</v>
      </c>
      <c r="B37" s="10">
        <v>58</v>
      </c>
      <c r="C37" s="10">
        <v>42</v>
      </c>
      <c r="D37" s="10">
        <v>100</v>
      </c>
      <c r="E37" s="3"/>
      <c r="F37" s="7">
        <v>58</v>
      </c>
      <c r="G37" s="10">
        <v>96</v>
      </c>
      <c r="H37" s="10">
        <v>136</v>
      </c>
      <c r="I37" s="10">
        <v>232</v>
      </c>
      <c r="J37" s="3"/>
      <c r="K37" s="7">
        <v>88</v>
      </c>
      <c r="L37" s="10">
        <v>99</v>
      </c>
      <c r="M37" s="10">
        <v>167</v>
      </c>
      <c r="N37" s="10">
        <v>266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8">
        <f t="shared" si="3"/>
        <v>3.5538795566221006</v>
      </c>
      <c r="W37" s="18">
        <f t="shared" si="4"/>
        <v>9.3258891645988431</v>
      </c>
      <c r="X37" s="18">
        <f t="shared" si="5"/>
        <v>6.5841611029691149</v>
      </c>
      <c r="Z37" s="4" t="s">
        <v>31</v>
      </c>
      <c r="AA37" s="10">
        <f t="shared" si="6"/>
        <v>1740</v>
      </c>
      <c r="AB37" s="10">
        <f t="shared" si="6"/>
        <v>1731</v>
      </c>
      <c r="AC37" s="13">
        <f>SUM(AA37:AB37)</f>
        <v>3471</v>
      </c>
    </row>
    <row r="38" spans="1:29" ht="15" customHeight="1" x14ac:dyDescent="0.15">
      <c r="A38" s="7">
        <v>29</v>
      </c>
      <c r="B38" s="10">
        <v>51</v>
      </c>
      <c r="C38" s="10">
        <v>43</v>
      </c>
      <c r="D38" s="10">
        <v>94</v>
      </c>
      <c r="E38" s="3"/>
      <c r="F38" s="7">
        <v>59</v>
      </c>
      <c r="G38" s="10">
        <v>82</v>
      </c>
      <c r="H38" s="10">
        <v>81</v>
      </c>
      <c r="I38" s="10">
        <v>163</v>
      </c>
      <c r="J38" s="3"/>
      <c r="K38" s="7">
        <v>89</v>
      </c>
      <c r="L38" s="10">
        <v>69</v>
      </c>
      <c r="M38" s="10">
        <v>152</v>
      </c>
      <c r="N38" s="10">
        <v>221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8">
        <f t="shared" si="3"/>
        <v>0.87989944006399268</v>
      </c>
      <c r="W38" s="18">
        <f t="shared" si="4"/>
        <v>3.1947890818858564</v>
      </c>
      <c r="X38" s="18">
        <f t="shared" si="5"/>
        <v>2.0952070781088858</v>
      </c>
      <c r="Z38" s="4" t="s">
        <v>7</v>
      </c>
      <c r="AA38" s="10">
        <f t="shared" si="6"/>
        <v>2220</v>
      </c>
      <c r="AB38" s="10">
        <f t="shared" si="6"/>
        <v>3497</v>
      </c>
      <c r="AC38" s="13">
        <f>SUM(AA38:AB38)</f>
        <v>5717</v>
      </c>
    </row>
    <row r="39" spans="1:29" ht="15" customHeight="1" x14ac:dyDescent="0.15">
      <c r="A39" s="7"/>
      <c r="B39" s="11">
        <v>286</v>
      </c>
      <c r="C39" s="11">
        <v>222</v>
      </c>
      <c r="D39" s="11">
        <v>508</v>
      </c>
      <c r="E39" s="3"/>
      <c r="F39" s="7"/>
      <c r="G39" s="11">
        <v>462</v>
      </c>
      <c r="H39" s="11">
        <v>496</v>
      </c>
      <c r="I39" s="11">
        <v>958</v>
      </c>
      <c r="J39" s="3"/>
      <c r="K39" s="7"/>
      <c r="L39" s="11">
        <v>420</v>
      </c>
      <c r="M39" s="11">
        <v>791</v>
      </c>
      <c r="N39" s="11">
        <v>1211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8">
        <f t="shared" si="3"/>
        <v>5.7136327276882636E-2</v>
      </c>
      <c r="W39" s="18">
        <f t="shared" si="4"/>
        <v>0.5479735318444996</v>
      </c>
      <c r="X39" s="18">
        <f t="shared" si="5"/>
        <v>0.31482386147750091</v>
      </c>
      <c r="Z39" s="9" t="s">
        <v>24</v>
      </c>
      <c r="AA39" s="11">
        <f>SUM(AA35:AA38)</f>
        <v>8751</v>
      </c>
      <c r="AB39" s="11">
        <f>SUM(AB35:AB38)</f>
        <v>9672</v>
      </c>
      <c r="AC39" s="11">
        <f>SUM(AC35:AC38)</f>
        <v>18423</v>
      </c>
    </row>
    <row r="75" spans="7:9" x14ac:dyDescent="0.15">
      <c r="G75" s="21"/>
      <c r="H75" s="21"/>
      <c r="I75" s="21"/>
    </row>
    <row r="87" spans="7:9" x14ac:dyDescent="0.15">
      <c r="G87" s="21"/>
      <c r="H87" s="21"/>
      <c r="I87" s="21"/>
    </row>
    <row r="113" spans="10:10" x14ac:dyDescent="0.15">
      <c r="J113" s="1"/>
    </row>
    <row r="114" spans="10:10" x14ac:dyDescent="0.15">
      <c r="J114" s="1"/>
    </row>
    <row r="115" spans="10:10" x14ac:dyDescent="0.15">
      <c r="J115" s="1"/>
    </row>
  </sheetData>
  <mergeCells count="2">
    <mergeCell ref="F1:H1"/>
    <mergeCell ref="V2:W2"/>
  </mergeCells>
  <phoneticPr fontId="11"/>
  <pageMargins left="0.23622047244094491" right="0.23622047244094491" top="0.94488188976377963" bottom="0.35433070866141736" header="0.31496062992125984" footer="0.31496062992125984"/>
  <pageSetup paperSize="9"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pageSetUpPr fitToPage="1"/>
  </sheetPr>
  <dimension ref="A1:AC121"/>
  <sheetViews>
    <sheetView zoomScale="85" zoomScaleNormal="85" workbookViewId="0">
      <selection activeCell="V2" sqref="V2:W2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0" t="s">
        <v>20</v>
      </c>
      <c r="F1" s="34" t="s">
        <v>36</v>
      </c>
      <c r="G1" s="35"/>
      <c r="H1" s="36"/>
      <c r="U1" s="26" t="s">
        <v>35</v>
      </c>
      <c r="X1" s="26"/>
    </row>
    <row r="2" spans="1:29" ht="13.5" customHeight="1" x14ac:dyDescent="0.15">
      <c r="V2" s="37">
        <v>46023</v>
      </c>
      <c r="W2" s="37"/>
      <c r="X2" s="30" t="s">
        <v>42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2"/>
      <c r="F3" s="4" t="s">
        <v>0</v>
      </c>
      <c r="G3" s="5" t="s">
        <v>1</v>
      </c>
      <c r="H3" s="5" t="s">
        <v>2</v>
      </c>
      <c r="I3" s="5" t="s">
        <v>3</v>
      </c>
      <c r="J3" s="22"/>
      <c r="K3" s="4" t="s">
        <v>0</v>
      </c>
      <c r="L3" s="5" t="s">
        <v>1</v>
      </c>
      <c r="M3" s="5" t="s">
        <v>2</v>
      </c>
      <c r="N3" s="5" t="s">
        <v>3</v>
      </c>
      <c r="O3" s="22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30</v>
      </c>
      <c r="C4" s="10">
        <v>23</v>
      </c>
      <c r="D4" s="10">
        <v>53</v>
      </c>
      <c r="E4" s="3"/>
      <c r="F4" s="7">
        <v>30</v>
      </c>
      <c r="G4" s="10">
        <v>58</v>
      </c>
      <c r="H4" s="10">
        <v>48</v>
      </c>
      <c r="I4" s="10">
        <v>106</v>
      </c>
      <c r="J4" s="3"/>
      <c r="K4" s="7">
        <v>60</v>
      </c>
      <c r="L4" s="10">
        <v>107</v>
      </c>
      <c r="M4" s="10">
        <v>128</v>
      </c>
      <c r="N4" s="10">
        <v>235</v>
      </c>
      <c r="O4" s="3"/>
      <c r="P4" s="7">
        <v>90</v>
      </c>
      <c r="Q4" s="10">
        <v>64</v>
      </c>
      <c r="R4" s="10">
        <v>149</v>
      </c>
      <c r="S4" s="10">
        <v>213</v>
      </c>
      <c r="U4" s="4" t="s">
        <v>4</v>
      </c>
      <c r="V4" s="15">
        <f>SUM(B9,B15,B21)</f>
        <v>783</v>
      </c>
      <c r="W4" s="15">
        <f>SUM(C9,C15,C21)</f>
        <v>687</v>
      </c>
      <c r="X4" s="15">
        <f>SUM(V4:W4)</f>
        <v>1470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24</v>
      </c>
      <c r="C5" s="10">
        <v>33</v>
      </c>
      <c r="D5" s="10">
        <v>57</v>
      </c>
      <c r="E5" s="3"/>
      <c r="F5" s="7">
        <v>31</v>
      </c>
      <c r="G5" s="10">
        <v>79</v>
      </c>
      <c r="H5" s="10">
        <v>55</v>
      </c>
      <c r="I5" s="10">
        <v>134</v>
      </c>
      <c r="J5" s="3"/>
      <c r="K5" s="7">
        <v>61</v>
      </c>
      <c r="L5" s="10">
        <v>124</v>
      </c>
      <c r="M5" s="10">
        <v>124</v>
      </c>
      <c r="N5" s="10">
        <v>248</v>
      </c>
      <c r="O5" s="3"/>
      <c r="P5" s="7">
        <v>91</v>
      </c>
      <c r="Q5" s="10">
        <v>53</v>
      </c>
      <c r="R5" s="10">
        <v>117</v>
      </c>
      <c r="S5" s="10">
        <v>170</v>
      </c>
      <c r="U5" s="4" t="s">
        <v>5</v>
      </c>
      <c r="V5" s="15">
        <f>SUM(B27,B33,B39,G9,G15,G21,G27,G33,G39,L9)</f>
        <v>4136</v>
      </c>
      <c r="W5" s="15">
        <f>SUM(C27,C33,C39,H9,H15,H21,H27,H33,H39,M9)</f>
        <v>3957</v>
      </c>
      <c r="X5" s="15">
        <f>SUM(V5:W5)</f>
        <v>8093</v>
      </c>
      <c r="Y5" s="2"/>
      <c r="Z5" s="4" t="s">
        <v>25</v>
      </c>
      <c r="AA5" s="10">
        <v>462</v>
      </c>
      <c r="AB5" s="10">
        <v>430</v>
      </c>
      <c r="AC5" s="10">
        <v>892</v>
      </c>
    </row>
    <row r="6" spans="1:29" ht="15" customHeight="1" x14ac:dyDescent="0.15">
      <c r="A6" s="7">
        <v>2</v>
      </c>
      <c r="B6" s="10">
        <v>36</v>
      </c>
      <c r="C6" s="10">
        <v>32</v>
      </c>
      <c r="D6" s="10">
        <v>68</v>
      </c>
      <c r="E6" s="3"/>
      <c r="F6" s="7">
        <v>32</v>
      </c>
      <c r="G6" s="10">
        <v>43</v>
      </c>
      <c r="H6" s="10">
        <v>39</v>
      </c>
      <c r="I6" s="10">
        <v>82</v>
      </c>
      <c r="J6" s="3"/>
      <c r="K6" s="7">
        <v>62</v>
      </c>
      <c r="L6" s="10">
        <v>112</v>
      </c>
      <c r="M6" s="10">
        <v>111</v>
      </c>
      <c r="N6" s="10">
        <v>223</v>
      </c>
      <c r="O6" s="3"/>
      <c r="P6" s="7">
        <v>92</v>
      </c>
      <c r="Q6" s="10">
        <v>41</v>
      </c>
      <c r="R6" s="10">
        <v>116</v>
      </c>
      <c r="S6" s="10">
        <v>157</v>
      </c>
      <c r="U6" s="8" t="s">
        <v>6</v>
      </c>
      <c r="V6" s="15">
        <f>SUM(L15,L21)</f>
        <v>1835</v>
      </c>
      <c r="W6" s="15">
        <f>SUM(M15,M21)</f>
        <v>1820</v>
      </c>
      <c r="X6" s="15">
        <f>SUM(V6:W6)</f>
        <v>3655</v>
      </c>
      <c r="Z6" s="23" t="s">
        <v>26</v>
      </c>
      <c r="AA6" s="10">
        <v>2438</v>
      </c>
      <c r="AB6" s="10">
        <v>2387</v>
      </c>
      <c r="AC6" s="10">
        <v>4825</v>
      </c>
    </row>
    <row r="7" spans="1:29" ht="15" customHeight="1" x14ac:dyDescent="0.15">
      <c r="A7" s="7">
        <v>3</v>
      </c>
      <c r="B7" s="10">
        <v>39</v>
      </c>
      <c r="C7" s="10">
        <v>34</v>
      </c>
      <c r="D7" s="10">
        <v>73</v>
      </c>
      <c r="E7" s="3"/>
      <c r="F7" s="7">
        <v>33</v>
      </c>
      <c r="G7" s="10">
        <v>67</v>
      </c>
      <c r="H7" s="10">
        <v>39</v>
      </c>
      <c r="I7" s="10">
        <v>106</v>
      </c>
      <c r="J7" s="3"/>
      <c r="K7" s="7">
        <v>63</v>
      </c>
      <c r="L7" s="10">
        <v>141</v>
      </c>
      <c r="M7" s="10">
        <v>156</v>
      </c>
      <c r="N7" s="10">
        <v>297</v>
      </c>
      <c r="O7" s="3"/>
      <c r="P7" s="7">
        <v>93</v>
      </c>
      <c r="Q7" s="10">
        <v>45</v>
      </c>
      <c r="R7" s="10">
        <v>120</v>
      </c>
      <c r="S7" s="10">
        <v>165</v>
      </c>
      <c r="U7" s="4" t="s">
        <v>7</v>
      </c>
      <c r="V7" s="15">
        <f>SUM(L27,L33,L39,Q9,Q15,Q21,Q27,Q33,Q39)</f>
        <v>2176</v>
      </c>
      <c r="W7" s="15">
        <f>SUM(M27,M33,M39,R9,R15,R21,R27,R33,R39)</f>
        <v>3523</v>
      </c>
      <c r="X7" s="15">
        <f>SUM(V7:W7)</f>
        <v>5699</v>
      </c>
      <c r="Z7" s="4" t="s">
        <v>31</v>
      </c>
      <c r="AA7" s="10">
        <v>1021</v>
      </c>
      <c r="AB7" s="10">
        <v>1047</v>
      </c>
      <c r="AC7" s="10">
        <v>2068</v>
      </c>
    </row>
    <row r="8" spans="1:29" ht="15" customHeight="1" x14ac:dyDescent="0.15">
      <c r="A8" s="7">
        <v>4</v>
      </c>
      <c r="B8" s="10">
        <v>59</v>
      </c>
      <c r="C8" s="10">
        <v>44</v>
      </c>
      <c r="D8" s="10">
        <v>103</v>
      </c>
      <c r="E8" s="3"/>
      <c r="F8" s="7">
        <v>34</v>
      </c>
      <c r="G8" s="10">
        <v>52</v>
      </c>
      <c r="H8" s="10">
        <v>47</v>
      </c>
      <c r="I8" s="10">
        <v>99</v>
      </c>
      <c r="J8" s="3"/>
      <c r="K8" s="7">
        <v>64</v>
      </c>
      <c r="L8" s="10">
        <v>141</v>
      </c>
      <c r="M8" s="10">
        <v>135</v>
      </c>
      <c r="N8" s="10">
        <v>276</v>
      </c>
      <c r="O8" s="3"/>
      <c r="P8" s="7">
        <v>94</v>
      </c>
      <c r="Q8" s="10">
        <v>36</v>
      </c>
      <c r="R8" s="10">
        <v>104</v>
      </c>
      <c r="S8" s="10">
        <v>140</v>
      </c>
      <c r="U8" s="17" t="s">
        <v>3</v>
      </c>
      <c r="V8" s="12">
        <f>SUM(V4:V7)</f>
        <v>8930</v>
      </c>
      <c r="W8" s="12">
        <f>SUM(W4:W7)</f>
        <v>9987</v>
      </c>
      <c r="X8" s="12">
        <f>SUM(X4:X7)</f>
        <v>18917</v>
      </c>
      <c r="Z8" s="4" t="s">
        <v>7</v>
      </c>
      <c r="AA8" s="10">
        <v>1338</v>
      </c>
      <c r="AB8" s="10">
        <v>2123</v>
      </c>
      <c r="AC8" s="10">
        <v>3461</v>
      </c>
    </row>
    <row r="9" spans="1:29" ht="15" customHeight="1" x14ac:dyDescent="0.15">
      <c r="A9" s="7"/>
      <c r="B9" s="11">
        <v>188</v>
      </c>
      <c r="C9" s="11">
        <v>166</v>
      </c>
      <c r="D9" s="11">
        <v>354</v>
      </c>
      <c r="E9" s="3"/>
      <c r="F9" s="7"/>
      <c r="G9" s="11">
        <v>299</v>
      </c>
      <c r="H9" s="11">
        <v>228</v>
      </c>
      <c r="I9" s="11">
        <v>527</v>
      </c>
      <c r="J9" s="3"/>
      <c r="K9" s="7"/>
      <c r="L9" s="12">
        <v>625</v>
      </c>
      <c r="M9" s="12">
        <v>654</v>
      </c>
      <c r="N9" s="12">
        <v>1279</v>
      </c>
      <c r="O9" s="3"/>
      <c r="P9" s="7"/>
      <c r="Q9" s="11">
        <v>239</v>
      </c>
      <c r="R9" s="11">
        <v>606</v>
      </c>
      <c r="S9" s="11">
        <v>845</v>
      </c>
      <c r="U9" s="4" t="s">
        <v>8</v>
      </c>
      <c r="V9" s="15">
        <f>SUM(G21,G27,G33,G39,L9)</f>
        <v>2566</v>
      </c>
      <c r="W9" s="15">
        <f>SUM(H21,H27,H33,H39,M9)</f>
        <v>2478</v>
      </c>
      <c r="X9" s="15">
        <f t="shared" ref="X9:X20" si="0">SUM(V9:W9)</f>
        <v>5044</v>
      </c>
      <c r="Z9" s="9" t="s">
        <v>24</v>
      </c>
      <c r="AA9" s="11">
        <v>5259</v>
      </c>
      <c r="AB9" s="11">
        <v>5987</v>
      </c>
      <c r="AC9" s="11">
        <v>11246</v>
      </c>
    </row>
    <row r="10" spans="1:29" ht="15" customHeight="1" x14ac:dyDescent="0.15">
      <c r="A10" s="7">
        <v>5</v>
      </c>
      <c r="B10" s="10">
        <v>52</v>
      </c>
      <c r="C10" s="10">
        <v>34</v>
      </c>
      <c r="D10" s="10">
        <v>86</v>
      </c>
      <c r="E10" s="3"/>
      <c r="F10" s="7">
        <v>35</v>
      </c>
      <c r="G10" s="10">
        <v>46</v>
      </c>
      <c r="H10" s="10">
        <v>49</v>
      </c>
      <c r="I10" s="10">
        <v>95</v>
      </c>
      <c r="J10" s="3"/>
      <c r="K10" s="7">
        <v>65</v>
      </c>
      <c r="L10" s="10">
        <v>161</v>
      </c>
      <c r="M10" s="10">
        <v>170</v>
      </c>
      <c r="N10" s="10">
        <v>331</v>
      </c>
      <c r="O10" s="3"/>
      <c r="P10" s="7">
        <v>95</v>
      </c>
      <c r="Q10" s="10">
        <v>28</v>
      </c>
      <c r="R10" s="10">
        <v>80</v>
      </c>
      <c r="S10" s="10">
        <v>108</v>
      </c>
      <c r="U10" s="4" t="s">
        <v>9</v>
      </c>
      <c r="V10" s="15">
        <f>SUM(G21,G27,G33,G39,L9,L15,L21,L27,L33,L39,Q9,Q15,Q21,Q27,Q33,Q39)</f>
        <v>6577</v>
      </c>
      <c r="W10" s="15">
        <f>SUM(H21,H27,H33,H39,M9,M15,M21,M27,M33,M39,R9,R15,R21,R27,R33,R39)</f>
        <v>7821</v>
      </c>
      <c r="X10" s="15">
        <f t="shared" si="0"/>
        <v>14398</v>
      </c>
      <c r="Z10" s="6" t="s">
        <v>28</v>
      </c>
    </row>
    <row r="11" spans="1:29" ht="15" customHeight="1" x14ac:dyDescent="0.15">
      <c r="A11" s="7">
        <v>6</v>
      </c>
      <c r="B11" s="10">
        <v>38</v>
      </c>
      <c r="C11" s="10">
        <v>31</v>
      </c>
      <c r="D11" s="10">
        <v>69</v>
      </c>
      <c r="E11" s="3"/>
      <c r="F11" s="7">
        <v>36</v>
      </c>
      <c r="G11" s="10">
        <v>82</v>
      </c>
      <c r="H11" s="10">
        <v>65</v>
      </c>
      <c r="I11" s="10">
        <v>147</v>
      </c>
      <c r="J11" s="3"/>
      <c r="K11" s="7">
        <v>66</v>
      </c>
      <c r="L11" s="10">
        <v>155</v>
      </c>
      <c r="M11" s="10">
        <v>161</v>
      </c>
      <c r="N11" s="10">
        <v>316</v>
      </c>
      <c r="O11" s="3"/>
      <c r="P11" s="7">
        <v>96</v>
      </c>
      <c r="Q11" s="10">
        <v>12</v>
      </c>
      <c r="R11" s="10">
        <v>56</v>
      </c>
      <c r="S11" s="10">
        <v>68</v>
      </c>
      <c r="U11" s="4" t="s">
        <v>10</v>
      </c>
      <c r="V11" s="15">
        <f>SUM(,G33,G39,L9,L15,L21,L27,L33,L39,Q9,Q15,Q21,Q27,Q33,Q39)</f>
        <v>5618</v>
      </c>
      <c r="W11" s="15">
        <f>SUM(,H33,H39,M9,M15,M21,M27,M33,M39,R9,R15,R21,R27,R33,R39)</f>
        <v>6964</v>
      </c>
      <c r="X11" s="15">
        <f t="shared" si="0"/>
        <v>12582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65</v>
      </c>
      <c r="C12" s="10">
        <v>50</v>
      </c>
      <c r="D12" s="10">
        <v>115</v>
      </c>
      <c r="E12" s="3"/>
      <c r="F12" s="7">
        <v>37</v>
      </c>
      <c r="G12" s="10">
        <v>76</v>
      </c>
      <c r="H12" s="10">
        <v>76</v>
      </c>
      <c r="I12" s="10">
        <v>152</v>
      </c>
      <c r="J12" s="3"/>
      <c r="K12" s="7">
        <v>67</v>
      </c>
      <c r="L12" s="10">
        <v>164</v>
      </c>
      <c r="M12" s="10">
        <v>165</v>
      </c>
      <c r="N12" s="10">
        <v>329</v>
      </c>
      <c r="O12" s="3"/>
      <c r="P12" s="7">
        <v>97</v>
      </c>
      <c r="Q12" s="10">
        <v>9</v>
      </c>
      <c r="R12" s="10">
        <v>37</v>
      </c>
      <c r="S12" s="10">
        <v>46</v>
      </c>
      <c r="U12" s="4" t="s">
        <v>11</v>
      </c>
      <c r="V12" s="15">
        <f>SUM(L9,L15,L21,L27,L33,L39,Q9,Q15,Q21,Q27,Q33,Q39)</f>
        <v>4636</v>
      </c>
      <c r="W12" s="15">
        <f>SUM(M9,M15,M21,M27,M33,M39,R9,R15,R21,R27,R33,R39)</f>
        <v>5997</v>
      </c>
      <c r="X12" s="15">
        <f t="shared" si="0"/>
        <v>10633</v>
      </c>
      <c r="Z12" s="4" t="s">
        <v>25</v>
      </c>
      <c r="AA12" s="10">
        <v>129</v>
      </c>
      <c r="AB12" s="10">
        <v>84</v>
      </c>
      <c r="AC12" s="10">
        <v>213</v>
      </c>
    </row>
    <row r="13" spans="1:29" ht="15" customHeight="1" x14ac:dyDescent="0.15">
      <c r="A13" s="7">
        <v>8</v>
      </c>
      <c r="B13" s="10">
        <v>54</v>
      </c>
      <c r="C13" s="10">
        <v>48</v>
      </c>
      <c r="D13" s="10">
        <v>102</v>
      </c>
      <c r="E13" s="3"/>
      <c r="F13" s="7">
        <v>38</v>
      </c>
      <c r="G13" s="10">
        <v>77</v>
      </c>
      <c r="H13" s="10">
        <v>77</v>
      </c>
      <c r="I13" s="10">
        <v>154</v>
      </c>
      <c r="J13" s="3"/>
      <c r="K13" s="7">
        <v>68</v>
      </c>
      <c r="L13" s="10">
        <v>164</v>
      </c>
      <c r="M13" s="10">
        <v>174</v>
      </c>
      <c r="N13" s="10">
        <v>338</v>
      </c>
      <c r="O13" s="3"/>
      <c r="P13" s="7">
        <v>98</v>
      </c>
      <c r="Q13" s="10">
        <v>11</v>
      </c>
      <c r="R13" s="10">
        <v>40</v>
      </c>
      <c r="S13" s="10">
        <v>51</v>
      </c>
      <c r="U13" s="9" t="s">
        <v>12</v>
      </c>
      <c r="V13" s="12">
        <f>SUM(L15,L21,L27,L33,L39,Q9,Q15,Q21,Q27,Q33,Q39)</f>
        <v>4011</v>
      </c>
      <c r="W13" s="12">
        <f>SUM(M15,M21,M27,M33,M39,R9,R15,R21,R27,R33,R39)</f>
        <v>5343</v>
      </c>
      <c r="X13" s="12">
        <f t="shared" si="0"/>
        <v>9354</v>
      </c>
      <c r="Z13" s="23" t="s">
        <v>26</v>
      </c>
      <c r="AA13" s="10">
        <v>533</v>
      </c>
      <c r="AB13" s="10">
        <v>537</v>
      </c>
      <c r="AC13" s="10">
        <v>1070</v>
      </c>
    </row>
    <row r="14" spans="1:29" ht="15" customHeight="1" x14ac:dyDescent="0.15">
      <c r="A14" s="7">
        <v>9</v>
      </c>
      <c r="B14" s="10">
        <v>60</v>
      </c>
      <c r="C14" s="10">
        <v>58</v>
      </c>
      <c r="D14" s="10">
        <v>118</v>
      </c>
      <c r="E14" s="3"/>
      <c r="F14" s="7">
        <v>39</v>
      </c>
      <c r="G14" s="10">
        <v>79</v>
      </c>
      <c r="H14" s="10">
        <v>91</v>
      </c>
      <c r="I14" s="10">
        <v>170</v>
      </c>
      <c r="J14" s="3"/>
      <c r="K14" s="7">
        <v>69</v>
      </c>
      <c r="L14" s="10">
        <v>173</v>
      </c>
      <c r="M14" s="10">
        <v>193</v>
      </c>
      <c r="N14" s="10">
        <v>366</v>
      </c>
      <c r="O14" s="3"/>
      <c r="P14" s="7">
        <v>99</v>
      </c>
      <c r="Q14" s="10">
        <v>10</v>
      </c>
      <c r="R14" s="10">
        <v>31</v>
      </c>
      <c r="S14" s="10">
        <v>41</v>
      </c>
      <c r="U14" s="4" t="s">
        <v>13</v>
      </c>
      <c r="V14" s="15">
        <f>SUM(L21,L27,L33,L39,Q9,Q15,Q21,Q27,Q33,Q39)</f>
        <v>3194</v>
      </c>
      <c r="W14" s="15">
        <f>SUM(M21,M27,M33,M39,R9,R15,R21,R27,R33,R39)</f>
        <v>4480</v>
      </c>
      <c r="X14" s="15">
        <f t="shared" si="0"/>
        <v>7674</v>
      </c>
      <c r="Z14" s="4" t="s">
        <v>31</v>
      </c>
      <c r="AA14" s="10">
        <v>252</v>
      </c>
      <c r="AB14" s="10">
        <v>259</v>
      </c>
      <c r="AC14" s="10">
        <v>511</v>
      </c>
    </row>
    <row r="15" spans="1:29" ht="15" customHeight="1" x14ac:dyDescent="0.15">
      <c r="A15" s="7"/>
      <c r="B15" s="11">
        <v>269</v>
      </c>
      <c r="C15" s="11">
        <v>221</v>
      </c>
      <c r="D15" s="11">
        <v>490</v>
      </c>
      <c r="E15" s="3"/>
      <c r="F15" s="7"/>
      <c r="G15" s="11">
        <v>360</v>
      </c>
      <c r="H15" s="11">
        <v>358</v>
      </c>
      <c r="I15" s="11">
        <v>718</v>
      </c>
      <c r="J15" s="3"/>
      <c r="K15" s="7"/>
      <c r="L15" s="11">
        <v>817</v>
      </c>
      <c r="M15" s="11">
        <v>863</v>
      </c>
      <c r="N15" s="11">
        <v>1680</v>
      </c>
      <c r="O15" s="3"/>
      <c r="P15" s="7"/>
      <c r="Q15" s="11">
        <v>70</v>
      </c>
      <c r="R15" s="11">
        <v>244</v>
      </c>
      <c r="S15" s="11">
        <v>314</v>
      </c>
      <c r="U15" s="4" t="s">
        <v>14</v>
      </c>
      <c r="V15" s="15">
        <f>SUM(L27,L33,L39,Q9,Q15,Q21,Q27,Q33,Q39)</f>
        <v>2176</v>
      </c>
      <c r="W15" s="15">
        <f>SUM(M27,M33,M39,R9,R15,R21,R27,R33,R39)</f>
        <v>3523</v>
      </c>
      <c r="X15" s="15">
        <f t="shared" si="0"/>
        <v>5699</v>
      </c>
      <c r="Z15" s="4" t="s">
        <v>7</v>
      </c>
      <c r="AA15" s="10">
        <v>260</v>
      </c>
      <c r="AB15" s="10">
        <v>427</v>
      </c>
      <c r="AC15" s="10">
        <v>687</v>
      </c>
    </row>
    <row r="16" spans="1:29" ht="15" customHeight="1" x14ac:dyDescent="0.15">
      <c r="A16" s="7">
        <v>10</v>
      </c>
      <c r="B16" s="10">
        <v>61</v>
      </c>
      <c r="C16" s="10">
        <v>57</v>
      </c>
      <c r="D16" s="10">
        <v>118</v>
      </c>
      <c r="E16" s="3"/>
      <c r="F16" s="7">
        <v>40</v>
      </c>
      <c r="G16" s="10">
        <v>100</v>
      </c>
      <c r="H16" s="10">
        <v>74</v>
      </c>
      <c r="I16" s="10">
        <v>174</v>
      </c>
      <c r="J16" s="3"/>
      <c r="K16" s="7">
        <v>70</v>
      </c>
      <c r="L16" s="10">
        <v>189</v>
      </c>
      <c r="M16" s="10">
        <v>166</v>
      </c>
      <c r="N16" s="10">
        <v>355</v>
      </c>
      <c r="O16" s="3"/>
      <c r="P16" s="7">
        <v>100</v>
      </c>
      <c r="Q16" s="10">
        <v>1</v>
      </c>
      <c r="R16" s="10">
        <v>17</v>
      </c>
      <c r="S16" s="10">
        <v>18</v>
      </c>
      <c r="U16" s="4" t="s">
        <v>15</v>
      </c>
      <c r="V16" s="15">
        <f>SUM(L33,L39,Q9,Q15,Q21,Q27,Q33,Q39)</f>
        <v>1288</v>
      </c>
      <c r="W16" s="15">
        <f>SUM(M33,M39,R9,R15,R21,R27,R33,R39)</f>
        <v>2581</v>
      </c>
      <c r="X16" s="15">
        <f t="shared" si="0"/>
        <v>3869</v>
      </c>
      <c r="Z16" s="9" t="s">
        <v>24</v>
      </c>
      <c r="AA16" s="11">
        <v>1174</v>
      </c>
      <c r="AB16" s="11">
        <v>1307</v>
      </c>
      <c r="AC16" s="11">
        <v>2481</v>
      </c>
    </row>
    <row r="17" spans="1:29" ht="15" customHeight="1" x14ac:dyDescent="0.15">
      <c r="A17" s="7">
        <v>11</v>
      </c>
      <c r="B17" s="10">
        <v>60</v>
      </c>
      <c r="C17" s="10">
        <v>68</v>
      </c>
      <c r="D17" s="10">
        <v>128</v>
      </c>
      <c r="E17" s="3"/>
      <c r="F17" s="7">
        <v>41</v>
      </c>
      <c r="G17" s="10">
        <v>91</v>
      </c>
      <c r="H17" s="10">
        <v>93</v>
      </c>
      <c r="I17" s="10">
        <v>184</v>
      </c>
      <c r="J17" s="3"/>
      <c r="K17" s="7">
        <v>71</v>
      </c>
      <c r="L17" s="10">
        <v>205</v>
      </c>
      <c r="M17" s="10">
        <v>187</v>
      </c>
      <c r="N17" s="10">
        <v>392</v>
      </c>
      <c r="O17" s="3"/>
      <c r="P17" s="7">
        <v>101</v>
      </c>
      <c r="Q17" s="10">
        <v>3</v>
      </c>
      <c r="R17" s="10">
        <v>12</v>
      </c>
      <c r="S17" s="10">
        <v>15</v>
      </c>
      <c r="U17" s="4" t="s">
        <v>16</v>
      </c>
      <c r="V17" s="15">
        <f>SUM(L39,Q9,Q15,Q21,Q27,Q33,Q39)</f>
        <v>763</v>
      </c>
      <c r="W17" s="15">
        <f>SUM(M39,R9,R15,R21,R27,R33,R39)</f>
        <v>1714</v>
      </c>
      <c r="X17" s="15">
        <f t="shared" si="0"/>
        <v>2477</v>
      </c>
      <c r="Z17" s="6" t="s">
        <v>29</v>
      </c>
    </row>
    <row r="18" spans="1:29" ht="15" customHeight="1" x14ac:dyDescent="0.15">
      <c r="A18" s="7">
        <v>12</v>
      </c>
      <c r="B18" s="10">
        <v>65</v>
      </c>
      <c r="C18" s="10">
        <v>54</v>
      </c>
      <c r="D18" s="10">
        <v>119</v>
      </c>
      <c r="E18" s="3"/>
      <c r="F18" s="7">
        <v>42</v>
      </c>
      <c r="G18" s="10">
        <v>79</v>
      </c>
      <c r="H18" s="10">
        <v>80</v>
      </c>
      <c r="I18" s="10">
        <v>159</v>
      </c>
      <c r="J18" s="3"/>
      <c r="K18" s="7">
        <v>72</v>
      </c>
      <c r="L18" s="10">
        <v>207</v>
      </c>
      <c r="M18" s="10">
        <v>199</v>
      </c>
      <c r="N18" s="13">
        <v>406</v>
      </c>
      <c r="O18" s="3"/>
      <c r="P18" s="7">
        <v>102</v>
      </c>
      <c r="Q18" s="10">
        <v>0</v>
      </c>
      <c r="R18" s="10">
        <v>6</v>
      </c>
      <c r="S18" s="10">
        <v>6</v>
      </c>
      <c r="U18" s="4" t="s">
        <v>17</v>
      </c>
      <c r="V18" s="15">
        <f>SUM(Q9,Q15,Q21,Q27,Q33,Q39)</f>
        <v>313</v>
      </c>
      <c r="W18" s="15">
        <f>SUM(R9,R15,R21,R27,R33,R39)</f>
        <v>897</v>
      </c>
      <c r="X18" s="15">
        <f t="shared" si="0"/>
        <v>1210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61</v>
      </c>
      <c r="C19" s="10">
        <v>54</v>
      </c>
      <c r="D19" s="10">
        <v>115</v>
      </c>
      <c r="E19" s="3"/>
      <c r="F19" s="7">
        <v>43</v>
      </c>
      <c r="G19" s="10">
        <v>89</v>
      </c>
      <c r="H19" s="10">
        <v>79</v>
      </c>
      <c r="I19" s="10">
        <v>168</v>
      </c>
      <c r="J19" s="3"/>
      <c r="K19" s="7">
        <v>73</v>
      </c>
      <c r="L19" s="10">
        <v>202</v>
      </c>
      <c r="M19" s="10">
        <v>194</v>
      </c>
      <c r="N19" s="10">
        <v>396</v>
      </c>
      <c r="O19" s="3"/>
      <c r="P19" s="7">
        <v>103</v>
      </c>
      <c r="Q19" s="10">
        <v>0</v>
      </c>
      <c r="R19" s="10">
        <v>8</v>
      </c>
      <c r="S19" s="10">
        <v>8</v>
      </c>
      <c r="U19" s="4" t="s">
        <v>18</v>
      </c>
      <c r="V19" s="15">
        <f>SUM(Q15,Q21,Q27,Q33,Q39)</f>
        <v>74</v>
      </c>
      <c r="W19" s="15">
        <f>SUM(R15,R21,R27,R33,R39)</f>
        <v>291</v>
      </c>
      <c r="X19" s="15">
        <f t="shared" si="0"/>
        <v>365</v>
      </c>
      <c r="Z19" s="4" t="s">
        <v>25</v>
      </c>
      <c r="AA19" s="10">
        <v>121</v>
      </c>
      <c r="AB19" s="10">
        <v>103</v>
      </c>
      <c r="AC19" s="10">
        <v>224</v>
      </c>
    </row>
    <row r="20" spans="1:29" ht="15" customHeight="1" x14ac:dyDescent="0.15">
      <c r="A20" s="7">
        <v>14</v>
      </c>
      <c r="B20" s="10">
        <v>79</v>
      </c>
      <c r="C20" s="10">
        <v>67</v>
      </c>
      <c r="D20" s="10">
        <v>146</v>
      </c>
      <c r="E20" s="3"/>
      <c r="F20" s="7">
        <v>44</v>
      </c>
      <c r="G20" s="10">
        <v>81</v>
      </c>
      <c r="H20" s="10">
        <v>98</v>
      </c>
      <c r="I20" s="10">
        <v>179</v>
      </c>
      <c r="J20" s="3"/>
      <c r="K20" s="7">
        <v>74</v>
      </c>
      <c r="L20" s="10">
        <v>215</v>
      </c>
      <c r="M20" s="10">
        <v>211</v>
      </c>
      <c r="N20" s="10">
        <v>426</v>
      </c>
      <c r="O20" s="3"/>
      <c r="P20" s="7">
        <v>104</v>
      </c>
      <c r="Q20" s="10">
        <v>0</v>
      </c>
      <c r="R20" s="10">
        <v>3</v>
      </c>
      <c r="S20" s="10">
        <v>3</v>
      </c>
      <c r="U20" s="4" t="s">
        <v>19</v>
      </c>
      <c r="V20" s="15">
        <f>SUM(Q21,Q27,Q33,Q39)</f>
        <v>4</v>
      </c>
      <c r="W20" s="15">
        <f>SUM(R21,R27,R33,R39)</f>
        <v>47</v>
      </c>
      <c r="X20" s="15">
        <f t="shared" si="0"/>
        <v>51</v>
      </c>
      <c r="Z20" s="23" t="s">
        <v>26</v>
      </c>
      <c r="AA20" s="10">
        <v>786</v>
      </c>
      <c r="AB20" s="10">
        <v>677</v>
      </c>
      <c r="AC20" s="10">
        <v>1463</v>
      </c>
    </row>
    <row r="21" spans="1:29" ht="15" customHeight="1" x14ac:dyDescent="0.15">
      <c r="A21" s="7"/>
      <c r="B21" s="11">
        <v>326</v>
      </c>
      <c r="C21" s="11">
        <v>300</v>
      </c>
      <c r="D21" s="11">
        <v>626</v>
      </c>
      <c r="E21" s="3"/>
      <c r="F21" s="7"/>
      <c r="G21" s="11">
        <v>440</v>
      </c>
      <c r="H21" s="11">
        <v>424</v>
      </c>
      <c r="I21" s="11">
        <v>864</v>
      </c>
      <c r="J21" s="3"/>
      <c r="K21" s="7"/>
      <c r="L21" s="12">
        <v>1018</v>
      </c>
      <c r="M21" s="12">
        <v>957</v>
      </c>
      <c r="N21" s="12">
        <v>1975</v>
      </c>
      <c r="O21" s="3"/>
      <c r="P21" s="7"/>
      <c r="Q21" s="11">
        <v>4</v>
      </c>
      <c r="R21" s="11">
        <v>46</v>
      </c>
      <c r="S21" s="11">
        <v>50</v>
      </c>
      <c r="Z21" s="4" t="s">
        <v>31</v>
      </c>
      <c r="AA21" s="10">
        <v>343</v>
      </c>
      <c r="AB21" s="10">
        <v>319</v>
      </c>
      <c r="AC21" s="10">
        <v>662</v>
      </c>
    </row>
    <row r="22" spans="1:29" ht="15" customHeight="1" x14ac:dyDescent="0.15">
      <c r="A22" s="7">
        <v>15</v>
      </c>
      <c r="B22" s="10">
        <v>78</v>
      </c>
      <c r="C22" s="10">
        <v>68</v>
      </c>
      <c r="D22" s="10">
        <v>146</v>
      </c>
      <c r="E22" s="3"/>
      <c r="F22" s="7">
        <v>45</v>
      </c>
      <c r="G22" s="10">
        <v>95</v>
      </c>
      <c r="H22" s="10">
        <v>84</v>
      </c>
      <c r="I22" s="10">
        <v>179</v>
      </c>
      <c r="J22" s="3"/>
      <c r="K22" s="7">
        <v>75</v>
      </c>
      <c r="L22" s="10">
        <v>241</v>
      </c>
      <c r="M22" s="10">
        <v>265</v>
      </c>
      <c r="N22" s="10">
        <v>506</v>
      </c>
      <c r="O22" s="3"/>
      <c r="P22" s="7">
        <v>105</v>
      </c>
      <c r="Q22" s="10">
        <v>0</v>
      </c>
      <c r="R22" s="10">
        <v>0</v>
      </c>
      <c r="S22" s="10">
        <v>0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367</v>
      </c>
      <c r="AB22" s="10">
        <v>614</v>
      </c>
      <c r="AC22" s="10">
        <v>981</v>
      </c>
    </row>
    <row r="23" spans="1:29" ht="15" customHeight="1" x14ac:dyDescent="0.15">
      <c r="A23" s="7">
        <v>16</v>
      </c>
      <c r="B23" s="10">
        <v>71</v>
      </c>
      <c r="C23" s="10">
        <v>78</v>
      </c>
      <c r="D23" s="10">
        <v>149</v>
      </c>
      <c r="E23" s="3"/>
      <c r="F23" s="7">
        <v>46</v>
      </c>
      <c r="G23" s="10">
        <v>95</v>
      </c>
      <c r="H23" s="10">
        <v>93</v>
      </c>
      <c r="I23" s="10">
        <v>188</v>
      </c>
      <c r="J23" s="3"/>
      <c r="K23" s="7">
        <v>76</v>
      </c>
      <c r="L23" s="10">
        <v>228</v>
      </c>
      <c r="M23" s="10">
        <v>208</v>
      </c>
      <c r="N23" s="10">
        <v>436</v>
      </c>
      <c r="O23" s="3"/>
      <c r="P23" s="7">
        <v>106</v>
      </c>
      <c r="Q23" s="10">
        <v>0</v>
      </c>
      <c r="R23" s="10">
        <v>1</v>
      </c>
      <c r="S23" s="10">
        <v>1</v>
      </c>
      <c r="U23" s="4" t="s">
        <v>4</v>
      </c>
      <c r="V23" s="18">
        <f>V4/$V$8*100</f>
        <v>8.7681970884658451</v>
      </c>
      <c r="W23" s="18">
        <f>W4/$W$8*100</f>
        <v>6.8789426254130372</v>
      </c>
      <c r="X23" s="18">
        <f>X4/$X$8*100</f>
        <v>7.770788179943966</v>
      </c>
      <c r="Z23" s="9" t="s">
        <v>24</v>
      </c>
      <c r="AA23" s="11">
        <v>1617</v>
      </c>
      <c r="AB23" s="11">
        <v>1713</v>
      </c>
      <c r="AC23" s="11">
        <v>3330</v>
      </c>
    </row>
    <row r="24" spans="1:29" ht="15" customHeight="1" x14ac:dyDescent="0.15">
      <c r="A24" s="7">
        <v>17</v>
      </c>
      <c r="B24" s="10">
        <v>91</v>
      </c>
      <c r="C24" s="10">
        <v>77</v>
      </c>
      <c r="D24" s="10">
        <v>168</v>
      </c>
      <c r="E24" s="3"/>
      <c r="F24" s="7">
        <v>47</v>
      </c>
      <c r="G24" s="10">
        <v>109</v>
      </c>
      <c r="H24" s="10">
        <v>79</v>
      </c>
      <c r="I24" s="10">
        <v>188</v>
      </c>
      <c r="J24" s="3"/>
      <c r="K24" s="7">
        <v>77</v>
      </c>
      <c r="L24" s="10">
        <v>212</v>
      </c>
      <c r="M24" s="10">
        <v>231</v>
      </c>
      <c r="N24" s="10">
        <v>443</v>
      </c>
      <c r="O24" s="3"/>
      <c r="P24" s="7">
        <v>107</v>
      </c>
      <c r="Q24" s="10">
        <v>0</v>
      </c>
      <c r="R24" s="10">
        <v>0</v>
      </c>
      <c r="S24" s="10">
        <v>0</v>
      </c>
      <c r="U24" s="4" t="s">
        <v>5</v>
      </c>
      <c r="V24" s="18">
        <f>V5/$V$8*100</f>
        <v>46.315789473684212</v>
      </c>
      <c r="W24" s="18">
        <f>W5/$W$8*100</f>
        <v>39.621507960348453</v>
      </c>
      <c r="X24" s="18">
        <f>X5/$X$8*100</f>
        <v>42.781624993392185</v>
      </c>
      <c r="Z24" s="6" t="s">
        <v>30</v>
      </c>
    </row>
    <row r="25" spans="1:29" ht="15" customHeight="1" x14ac:dyDescent="0.15">
      <c r="A25" s="7">
        <v>18</v>
      </c>
      <c r="B25" s="10">
        <v>69</v>
      </c>
      <c r="C25" s="10">
        <v>82</v>
      </c>
      <c r="D25" s="10">
        <v>151</v>
      </c>
      <c r="E25" s="3"/>
      <c r="F25" s="7">
        <v>48</v>
      </c>
      <c r="G25" s="10">
        <v>112</v>
      </c>
      <c r="H25" s="10">
        <v>90</v>
      </c>
      <c r="I25" s="10">
        <v>202</v>
      </c>
      <c r="J25" s="3"/>
      <c r="K25" s="7">
        <v>78</v>
      </c>
      <c r="L25" s="10">
        <v>115</v>
      </c>
      <c r="M25" s="10">
        <v>115</v>
      </c>
      <c r="N25" s="10">
        <v>230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8">
        <f>V6/$V$8*100</f>
        <v>20.548712206047032</v>
      </c>
      <c r="W25" s="18">
        <f>W6/$W$8*100</f>
        <v>18.223690798037449</v>
      </c>
      <c r="X25" s="18">
        <f>X6/$X$8*100</f>
        <v>19.321245440608976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60</v>
      </c>
      <c r="C26" s="10">
        <v>50</v>
      </c>
      <c r="D26" s="10">
        <v>110</v>
      </c>
      <c r="E26" s="3"/>
      <c r="F26" s="7">
        <v>49</v>
      </c>
      <c r="G26" s="10">
        <v>108</v>
      </c>
      <c r="H26" s="10">
        <v>87</v>
      </c>
      <c r="I26" s="10">
        <v>195</v>
      </c>
      <c r="J26" s="3"/>
      <c r="K26" s="7">
        <v>79</v>
      </c>
      <c r="L26" s="10">
        <v>92</v>
      </c>
      <c r="M26" s="10">
        <v>123</v>
      </c>
      <c r="N26" s="10">
        <v>215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8">
        <f>V7/$V$8*100</f>
        <v>24.367301231802912</v>
      </c>
      <c r="W26" s="18">
        <f>W7/$W$8*100</f>
        <v>35.275858616201063</v>
      </c>
      <c r="X26" s="18">
        <f>X7/$X$8*100</f>
        <v>30.126341386054872</v>
      </c>
      <c r="Z26" s="4" t="s">
        <v>25</v>
      </c>
      <c r="AA26" s="10">
        <v>71</v>
      </c>
      <c r="AB26" s="10">
        <v>70</v>
      </c>
      <c r="AC26" s="10">
        <v>141</v>
      </c>
    </row>
    <row r="27" spans="1:29" ht="15" customHeight="1" x14ac:dyDescent="0.15">
      <c r="A27" s="7"/>
      <c r="B27" s="11">
        <v>369</v>
      </c>
      <c r="C27" s="11">
        <v>355</v>
      </c>
      <c r="D27" s="11">
        <v>724</v>
      </c>
      <c r="E27" s="3"/>
      <c r="F27" s="7"/>
      <c r="G27" s="11">
        <v>519</v>
      </c>
      <c r="H27" s="11">
        <v>433</v>
      </c>
      <c r="I27" s="11">
        <v>952</v>
      </c>
      <c r="J27" s="3"/>
      <c r="K27" s="7"/>
      <c r="L27" s="11">
        <v>888</v>
      </c>
      <c r="M27" s="11">
        <v>942</v>
      </c>
      <c r="N27" s="11">
        <v>1830</v>
      </c>
      <c r="O27" s="3"/>
      <c r="P27" s="7"/>
      <c r="Q27" s="12">
        <v>0</v>
      </c>
      <c r="R27" s="12">
        <v>1</v>
      </c>
      <c r="S27" s="12">
        <v>1</v>
      </c>
      <c r="U27" s="17" t="s">
        <v>3</v>
      </c>
      <c r="V27" s="19">
        <f>SUM(V23:V26)</f>
        <v>100</v>
      </c>
      <c r="W27" s="19">
        <f>SUM(W23:W26)</f>
        <v>100</v>
      </c>
      <c r="X27" s="19">
        <f>SUM(X23:X26)</f>
        <v>100</v>
      </c>
      <c r="Z27" s="23" t="s">
        <v>26</v>
      </c>
      <c r="AA27" s="10">
        <v>379</v>
      </c>
      <c r="AB27" s="10">
        <v>356</v>
      </c>
      <c r="AC27" s="10">
        <v>735</v>
      </c>
    </row>
    <row r="28" spans="1:29" ht="15" customHeight="1" x14ac:dyDescent="0.15">
      <c r="A28" s="7">
        <v>20</v>
      </c>
      <c r="B28" s="10">
        <v>65</v>
      </c>
      <c r="C28" s="10">
        <v>60</v>
      </c>
      <c r="D28" s="10">
        <v>125</v>
      </c>
      <c r="E28" s="3"/>
      <c r="F28" s="7">
        <v>50</v>
      </c>
      <c r="G28" s="10">
        <v>108</v>
      </c>
      <c r="H28" s="10">
        <v>100</v>
      </c>
      <c r="I28" s="10">
        <v>208</v>
      </c>
      <c r="J28" s="3"/>
      <c r="K28" s="7">
        <v>80</v>
      </c>
      <c r="L28" s="10">
        <v>108</v>
      </c>
      <c r="M28" s="10">
        <v>170</v>
      </c>
      <c r="N28" s="10">
        <v>278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8">
        <f t="shared" ref="V28:V39" si="1">V9/$V$8*100</f>
        <v>28.734602463605825</v>
      </c>
      <c r="W28" s="18">
        <f t="shared" ref="W28:W39" si="2">W9/$W$8*100</f>
        <v>24.812255932712528</v>
      </c>
      <c r="X28" s="18">
        <f t="shared" ref="X28:X39" si="3">X9/$X$8*100</f>
        <v>26.663847333086643</v>
      </c>
      <c r="Z28" s="4" t="s">
        <v>31</v>
      </c>
      <c r="AA28" s="10">
        <v>219</v>
      </c>
      <c r="AB28" s="10">
        <v>195</v>
      </c>
      <c r="AC28" s="10">
        <v>414</v>
      </c>
    </row>
    <row r="29" spans="1:29" ht="15" customHeight="1" x14ac:dyDescent="0.15">
      <c r="A29" s="7">
        <v>21</v>
      </c>
      <c r="B29" s="10">
        <v>47</v>
      </c>
      <c r="C29" s="10">
        <v>60</v>
      </c>
      <c r="D29" s="10">
        <v>107</v>
      </c>
      <c r="E29" s="3"/>
      <c r="F29" s="7">
        <v>51</v>
      </c>
      <c r="G29" s="10">
        <v>100</v>
      </c>
      <c r="H29" s="10">
        <v>101</v>
      </c>
      <c r="I29" s="10">
        <v>201</v>
      </c>
      <c r="J29" s="3"/>
      <c r="K29" s="7">
        <v>81</v>
      </c>
      <c r="L29" s="10">
        <v>117</v>
      </c>
      <c r="M29" s="10">
        <v>169</v>
      </c>
      <c r="N29" s="10">
        <v>286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8">
        <f t="shared" si="1"/>
        <v>73.650615901455765</v>
      </c>
      <c r="W29" s="18">
        <f t="shared" si="2"/>
        <v>78.311805346951033</v>
      </c>
      <c r="X29" s="18">
        <f t="shared" si="3"/>
        <v>76.111434159750488</v>
      </c>
      <c r="Z29" s="4" t="s">
        <v>7</v>
      </c>
      <c r="AA29" s="10">
        <v>211</v>
      </c>
      <c r="AB29" s="10">
        <v>359</v>
      </c>
      <c r="AC29" s="10">
        <v>570</v>
      </c>
    </row>
    <row r="30" spans="1:29" ht="15" customHeight="1" x14ac:dyDescent="0.15">
      <c r="A30" s="7">
        <v>22</v>
      </c>
      <c r="B30" s="10">
        <v>55</v>
      </c>
      <c r="C30" s="10">
        <v>78</v>
      </c>
      <c r="D30" s="10">
        <v>133</v>
      </c>
      <c r="E30" s="3"/>
      <c r="F30" s="7">
        <v>52</v>
      </c>
      <c r="G30" s="10">
        <v>101</v>
      </c>
      <c r="H30" s="10">
        <v>92</v>
      </c>
      <c r="I30" s="10">
        <v>193</v>
      </c>
      <c r="J30" s="3"/>
      <c r="K30" s="7">
        <v>82</v>
      </c>
      <c r="L30" s="10">
        <v>111</v>
      </c>
      <c r="M30" s="10">
        <v>171</v>
      </c>
      <c r="N30" s="10">
        <v>282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8">
        <f t="shared" si="1"/>
        <v>62.911534154535275</v>
      </c>
      <c r="W30" s="18">
        <f t="shared" si="2"/>
        <v>69.730649844798236</v>
      </c>
      <c r="X30" s="18">
        <f t="shared" si="3"/>
        <v>66.511603319765285</v>
      </c>
      <c r="Z30" s="9" t="s">
        <v>24</v>
      </c>
      <c r="AA30" s="11">
        <v>880</v>
      </c>
      <c r="AB30" s="11">
        <v>980</v>
      </c>
      <c r="AC30" s="11">
        <v>1860</v>
      </c>
    </row>
    <row r="31" spans="1:29" ht="15" customHeight="1" x14ac:dyDescent="0.15">
      <c r="A31" s="7">
        <v>23</v>
      </c>
      <c r="B31" s="10">
        <v>59</v>
      </c>
      <c r="C31" s="10">
        <v>52</v>
      </c>
      <c r="D31" s="10">
        <v>111</v>
      </c>
      <c r="E31" s="3"/>
      <c r="F31" s="7">
        <v>53</v>
      </c>
      <c r="G31" s="10">
        <v>100</v>
      </c>
      <c r="H31" s="10">
        <v>86</v>
      </c>
      <c r="I31" s="10">
        <v>186</v>
      </c>
      <c r="J31" s="3"/>
      <c r="K31" s="7">
        <v>83</v>
      </c>
      <c r="L31" s="10">
        <v>92</v>
      </c>
      <c r="M31" s="10">
        <v>179</v>
      </c>
      <c r="N31" s="10">
        <v>271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8">
        <f t="shared" si="1"/>
        <v>51.914893617021271</v>
      </c>
      <c r="W31" s="18">
        <f t="shared" si="2"/>
        <v>60.048062481225593</v>
      </c>
      <c r="X31" s="18">
        <f t="shared" si="3"/>
        <v>56.208701168261356</v>
      </c>
      <c r="Z31" s="6"/>
    </row>
    <row r="32" spans="1:29" ht="15" customHeight="1" x14ac:dyDescent="0.15">
      <c r="A32" s="7">
        <v>24</v>
      </c>
      <c r="B32" s="10">
        <v>56</v>
      </c>
      <c r="C32" s="10">
        <v>47</v>
      </c>
      <c r="D32" s="10">
        <v>103</v>
      </c>
      <c r="E32" s="3"/>
      <c r="F32" s="7">
        <v>54</v>
      </c>
      <c r="G32" s="10">
        <v>94</v>
      </c>
      <c r="H32" s="10">
        <v>95</v>
      </c>
      <c r="I32" s="10">
        <v>189</v>
      </c>
      <c r="J32" s="3"/>
      <c r="K32" s="7">
        <v>84</v>
      </c>
      <c r="L32" s="10">
        <v>97</v>
      </c>
      <c r="M32" s="10">
        <v>178</v>
      </c>
      <c r="N32" s="10">
        <v>275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19">
        <f t="shared" si="1"/>
        <v>44.916013437849941</v>
      </c>
      <c r="W32" s="19">
        <f t="shared" si="2"/>
        <v>53.499549414238516</v>
      </c>
      <c r="X32" s="19">
        <f t="shared" si="3"/>
        <v>49.447586826663844</v>
      </c>
      <c r="Z32" s="6"/>
      <c r="AA32" s="25"/>
      <c r="AB32" s="24"/>
      <c r="AC32" s="24"/>
    </row>
    <row r="33" spans="1:29" ht="15" customHeight="1" x14ac:dyDescent="0.15">
      <c r="A33" s="7"/>
      <c r="B33" s="11">
        <v>282</v>
      </c>
      <c r="C33" s="11">
        <v>297</v>
      </c>
      <c r="D33" s="11">
        <v>579</v>
      </c>
      <c r="E33" s="3"/>
      <c r="F33" s="7"/>
      <c r="G33" s="11">
        <v>503</v>
      </c>
      <c r="H33" s="11">
        <v>474</v>
      </c>
      <c r="I33" s="11">
        <v>977</v>
      </c>
      <c r="J33" s="3"/>
      <c r="K33" s="7"/>
      <c r="L33" s="11">
        <v>525</v>
      </c>
      <c r="M33" s="11">
        <v>867</v>
      </c>
      <c r="N33" s="11">
        <v>1392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8">
        <f t="shared" si="1"/>
        <v>35.767077267637177</v>
      </c>
      <c r="W33" s="18">
        <f t="shared" si="2"/>
        <v>44.858315810553719</v>
      </c>
      <c r="X33" s="18">
        <f t="shared" si="3"/>
        <v>40.56668604958503</v>
      </c>
      <c r="Z33" s="6" t="s">
        <v>3</v>
      </c>
    </row>
    <row r="34" spans="1:29" ht="15" customHeight="1" x14ac:dyDescent="0.15">
      <c r="A34" s="7">
        <v>25</v>
      </c>
      <c r="B34" s="10">
        <v>48</v>
      </c>
      <c r="C34" s="10">
        <v>43</v>
      </c>
      <c r="D34" s="10">
        <v>91</v>
      </c>
      <c r="E34" s="3"/>
      <c r="F34" s="7">
        <v>55</v>
      </c>
      <c r="G34" s="10">
        <v>97</v>
      </c>
      <c r="H34" s="10">
        <v>97</v>
      </c>
      <c r="I34" s="10">
        <v>194</v>
      </c>
      <c r="J34" s="3"/>
      <c r="K34" s="7">
        <v>85</v>
      </c>
      <c r="L34" s="10">
        <v>94</v>
      </c>
      <c r="M34" s="10">
        <v>158</v>
      </c>
      <c r="N34" s="10">
        <v>252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8">
        <f t="shared" si="1"/>
        <v>24.367301231802912</v>
      </c>
      <c r="W34" s="18">
        <f t="shared" si="2"/>
        <v>35.275858616201063</v>
      </c>
      <c r="X34" s="18">
        <f t="shared" si="3"/>
        <v>30.126341386054872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54</v>
      </c>
      <c r="C35" s="10">
        <v>59</v>
      </c>
      <c r="D35" s="10">
        <v>113</v>
      </c>
      <c r="E35" s="3"/>
      <c r="F35" s="7">
        <v>56</v>
      </c>
      <c r="G35" s="10">
        <v>92</v>
      </c>
      <c r="H35" s="10">
        <v>90</v>
      </c>
      <c r="I35" s="10">
        <v>182</v>
      </c>
      <c r="J35" s="3"/>
      <c r="K35" s="7">
        <v>86</v>
      </c>
      <c r="L35" s="10">
        <v>83</v>
      </c>
      <c r="M35" s="10">
        <v>157</v>
      </c>
      <c r="N35" s="10">
        <v>240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8">
        <f t="shared" si="1"/>
        <v>14.423292273236282</v>
      </c>
      <c r="W35" s="18">
        <f t="shared" si="2"/>
        <v>25.843596675678381</v>
      </c>
      <c r="X35" s="18">
        <f t="shared" si="3"/>
        <v>20.452503039594017</v>
      </c>
      <c r="Z35" s="4" t="s">
        <v>25</v>
      </c>
      <c r="AA35" s="10">
        <f>SUM(AA5,AA12,AA19,AA26)</f>
        <v>783</v>
      </c>
      <c r="AB35" s="10">
        <f t="shared" ref="AA35:AB38" si="4">SUM(AB5,AB12,AB19,AB26)</f>
        <v>687</v>
      </c>
      <c r="AC35" s="10">
        <f>SUM(AA35:AB35)</f>
        <v>1470</v>
      </c>
    </row>
    <row r="36" spans="1:29" ht="15" customHeight="1" x14ac:dyDescent="0.15">
      <c r="A36" s="7">
        <v>27</v>
      </c>
      <c r="B36" s="10">
        <v>56</v>
      </c>
      <c r="C36" s="10">
        <v>49</v>
      </c>
      <c r="D36" s="10">
        <v>105</v>
      </c>
      <c r="E36" s="3"/>
      <c r="F36" s="7">
        <v>57</v>
      </c>
      <c r="G36" s="10">
        <v>96</v>
      </c>
      <c r="H36" s="10">
        <v>133</v>
      </c>
      <c r="I36" s="10">
        <v>229</v>
      </c>
      <c r="J36" s="3"/>
      <c r="K36" s="7">
        <v>87</v>
      </c>
      <c r="L36" s="10">
        <v>105</v>
      </c>
      <c r="M36" s="10">
        <v>178</v>
      </c>
      <c r="N36" s="10">
        <v>283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8">
        <f t="shared" si="1"/>
        <v>8.5442329227323626</v>
      </c>
      <c r="W36" s="18">
        <f t="shared" si="2"/>
        <v>17.162311004305597</v>
      </c>
      <c r="X36" s="18">
        <f t="shared" si="3"/>
        <v>13.094042395728708</v>
      </c>
      <c r="Z36" s="23" t="s">
        <v>26</v>
      </c>
      <c r="AA36" s="10">
        <f t="shared" si="4"/>
        <v>4136</v>
      </c>
      <c r="AB36" s="10">
        <f t="shared" si="4"/>
        <v>3957</v>
      </c>
      <c r="AC36" s="13">
        <f>SUM(AA36:AB36)</f>
        <v>8093</v>
      </c>
    </row>
    <row r="37" spans="1:29" ht="15" customHeight="1" x14ac:dyDescent="0.15">
      <c r="A37" s="7">
        <v>28</v>
      </c>
      <c r="B37" s="10">
        <v>55</v>
      </c>
      <c r="C37" s="10">
        <v>47</v>
      </c>
      <c r="D37" s="10">
        <v>102</v>
      </c>
      <c r="E37" s="3"/>
      <c r="F37" s="7">
        <v>58</v>
      </c>
      <c r="G37" s="10">
        <v>83</v>
      </c>
      <c r="H37" s="10">
        <v>82</v>
      </c>
      <c r="I37" s="10">
        <v>165</v>
      </c>
      <c r="J37" s="3"/>
      <c r="K37" s="7">
        <v>88</v>
      </c>
      <c r="L37" s="10">
        <v>80</v>
      </c>
      <c r="M37" s="10">
        <v>159</v>
      </c>
      <c r="N37" s="10">
        <v>239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8">
        <f t="shared" si="1"/>
        <v>3.5050391937290031</v>
      </c>
      <c r="W37" s="18">
        <f t="shared" si="2"/>
        <v>8.9816761790327426</v>
      </c>
      <c r="X37" s="18">
        <f t="shared" si="3"/>
        <v>6.3963630596817671</v>
      </c>
      <c r="Z37" s="4" t="s">
        <v>31</v>
      </c>
      <c r="AA37" s="10">
        <f t="shared" si="4"/>
        <v>1835</v>
      </c>
      <c r="AB37" s="10">
        <f t="shared" si="4"/>
        <v>1820</v>
      </c>
      <c r="AC37" s="13">
        <f>SUM(AA37:AB37)</f>
        <v>3655</v>
      </c>
    </row>
    <row r="38" spans="1:29" ht="15" customHeight="1" x14ac:dyDescent="0.15">
      <c r="A38" s="7">
        <v>29</v>
      </c>
      <c r="B38" s="10">
        <v>47</v>
      </c>
      <c r="C38" s="10">
        <v>43</v>
      </c>
      <c r="D38" s="10">
        <v>90</v>
      </c>
      <c r="E38" s="3"/>
      <c r="F38" s="7">
        <v>59</v>
      </c>
      <c r="G38" s="10">
        <v>111</v>
      </c>
      <c r="H38" s="10">
        <v>91</v>
      </c>
      <c r="I38" s="10">
        <v>202</v>
      </c>
      <c r="J38" s="3"/>
      <c r="K38" s="7">
        <v>89</v>
      </c>
      <c r="L38" s="10">
        <v>88</v>
      </c>
      <c r="M38" s="10">
        <v>165</v>
      </c>
      <c r="N38" s="10">
        <v>253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8">
        <f t="shared" si="1"/>
        <v>0.82866741321388582</v>
      </c>
      <c r="W38" s="18">
        <f t="shared" si="2"/>
        <v>2.9137879243015923</v>
      </c>
      <c r="X38" s="18">
        <f t="shared" si="3"/>
        <v>1.9294814188296241</v>
      </c>
      <c r="Z38" s="4" t="s">
        <v>7</v>
      </c>
      <c r="AA38" s="10">
        <f t="shared" si="4"/>
        <v>2176</v>
      </c>
      <c r="AB38" s="10">
        <f t="shared" si="4"/>
        <v>3523</v>
      </c>
      <c r="AC38" s="13">
        <f>SUM(AA38:AB38)</f>
        <v>5699</v>
      </c>
    </row>
    <row r="39" spans="1:29" ht="15" customHeight="1" x14ac:dyDescent="0.15">
      <c r="A39" s="7"/>
      <c r="B39" s="11">
        <v>260</v>
      </c>
      <c r="C39" s="11">
        <v>241</v>
      </c>
      <c r="D39" s="11">
        <v>501</v>
      </c>
      <c r="E39" s="3"/>
      <c r="F39" s="7"/>
      <c r="G39" s="11">
        <v>479</v>
      </c>
      <c r="H39" s="11">
        <v>493</v>
      </c>
      <c r="I39" s="11">
        <v>972</v>
      </c>
      <c r="J39" s="3"/>
      <c r="K39" s="7"/>
      <c r="L39" s="11">
        <v>450</v>
      </c>
      <c r="M39" s="11">
        <v>817</v>
      </c>
      <c r="N39" s="11">
        <v>1267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8">
        <f t="shared" si="1"/>
        <v>4.4792833146696534E-2</v>
      </c>
      <c r="W39" s="18">
        <f t="shared" si="2"/>
        <v>0.47061179533393405</v>
      </c>
      <c r="X39" s="18">
        <f t="shared" si="3"/>
        <v>0.2695987735898927</v>
      </c>
      <c r="Z39" s="9" t="s">
        <v>24</v>
      </c>
      <c r="AA39" s="11">
        <f>SUM(AA35:AA38)</f>
        <v>8930</v>
      </c>
      <c r="AB39" s="11">
        <f>SUM(AB35:AB38)</f>
        <v>9987</v>
      </c>
      <c r="AC39" s="11">
        <f>SUM(AC35:AC38)</f>
        <v>18917</v>
      </c>
    </row>
    <row r="43" spans="1:29" ht="27" x14ac:dyDescent="0.15">
      <c r="Z43" s="28" t="s">
        <v>41</v>
      </c>
      <c r="AA43" s="5" t="s">
        <v>22</v>
      </c>
      <c r="AB43" s="5" t="s">
        <v>23</v>
      </c>
      <c r="AC43" s="5" t="s">
        <v>24</v>
      </c>
    </row>
    <row r="44" spans="1:29" x14ac:dyDescent="0.15">
      <c r="Z44" s="3" t="s">
        <v>37</v>
      </c>
      <c r="AA44" s="27">
        <f>SUM(AA7:AA8)/AA9</f>
        <v>0.44856436584902071</v>
      </c>
      <c r="AB44" s="27">
        <f t="shared" ref="AB44:AC44" si="5">SUM(AB7:AB8)/AB9</f>
        <v>0.52948054117254051</v>
      </c>
      <c r="AC44" s="27">
        <f t="shared" si="5"/>
        <v>0.49164147252356394</v>
      </c>
    </row>
    <row r="45" spans="1:29" x14ac:dyDescent="0.15">
      <c r="Z45" s="3" t="s">
        <v>38</v>
      </c>
      <c r="AA45" s="27">
        <f>SUM(AA14:AA15)/AA16</f>
        <v>0.43611584327086883</v>
      </c>
      <c r="AB45" s="27">
        <f t="shared" ref="AB45:AC45" si="6">SUM(AB14:AB15)/AB16</f>
        <v>0.52486610558530988</v>
      </c>
      <c r="AC45" s="27">
        <f t="shared" si="6"/>
        <v>0.48286981056025796</v>
      </c>
    </row>
    <row r="46" spans="1:29" x14ac:dyDescent="0.15">
      <c r="Z46" s="3" t="s">
        <v>39</v>
      </c>
      <c r="AA46" s="27">
        <f>SUM(AA21:AA22)/AA23</f>
        <v>0.43908472479901051</v>
      </c>
      <c r="AB46" s="27">
        <f t="shared" ref="AB46:AC46" si="7">SUM(AB21:AB22)/AB23</f>
        <v>0.54465849387040277</v>
      </c>
      <c r="AC46" s="27">
        <f t="shared" si="7"/>
        <v>0.49339339339339339</v>
      </c>
    </row>
    <row r="47" spans="1:29" x14ac:dyDescent="0.15">
      <c r="Z47" s="3" t="s">
        <v>40</v>
      </c>
      <c r="AA47" s="27">
        <f>SUM(AA28:AA29)/AA30</f>
        <v>0.48863636363636365</v>
      </c>
      <c r="AB47" s="27">
        <f t="shared" ref="AB47:AC47" si="8">SUM(AB28:AB29)/AB30</f>
        <v>0.5653061224489796</v>
      </c>
      <c r="AC47" s="27">
        <f t="shared" si="8"/>
        <v>0.52903225806451615</v>
      </c>
    </row>
    <row r="48" spans="1:29" x14ac:dyDescent="0.15">
      <c r="Z48" s="3" t="s">
        <v>3</v>
      </c>
      <c r="AA48" s="27">
        <f>SUM(AA37:AA38)/AA39</f>
        <v>0.44916013437849944</v>
      </c>
      <c r="AB48" s="27">
        <f t="shared" ref="AB48:AC48" si="9">SUM(AB37:AB38)/AB39</f>
        <v>0.53499549414238512</v>
      </c>
      <c r="AC48" s="27">
        <f t="shared" si="9"/>
        <v>0.49447586826663847</v>
      </c>
    </row>
    <row r="81" spans="7:9" x14ac:dyDescent="0.15">
      <c r="G81" s="21"/>
      <c r="H81" s="21"/>
      <c r="I81" s="21"/>
    </row>
    <row r="93" spans="7:9" x14ac:dyDescent="0.15">
      <c r="G93" s="21"/>
      <c r="H93" s="21"/>
      <c r="I93" s="21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mergeCells count="2">
    <mergeCell ref="F1:H1"/>
    <mergeCell ref="V2:W2"/>
  </mergeCells>
  <phoneticPr fontId="11"/>
  <pageMargins left="3.937007874015748E-2" right="3.937007874015748E-2" top="0.74803149606299213" bottom="0.35433070866141736" header="0.31496062992125984" footer="0.31496062992125984"/>
  <pageSetup paperSize="9" scale="7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AC121"/>
  <sheetViews>
    <sheetView zoomScale="85" zoomScaleNormal="85" workbookViewId="0">
      <selection activeCell="V2" sqref="V2:W2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0" t="s">
        <v>20</v>
      </c>
      <c r="F1" s="34" t="s">
        <v>36</v>
      </c>
      <c r="G1" s="35"/>
      <c r="H1" s="36"/>
      <c r="U1" s="26" t="s">
        <v>35</v>
      </c>
      <c r="X1" s="26"/>
    </row>
    <row r="2" spans="1:29" ht="13.5" customHeight="1" x14ac:dyDescent="0.15">
      <c r="V2" s="37">
        <v>46053</v>
      </c>
      <c r="W2" s="37"/>
      <c r="X2" s="30" t="s">
        <v>42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2"/>
      <c r="F3" s="4" t="s">
        <v>0</v>
      </c>
      <c r="G3" s="5" t="s">
        <v>1</v>
      </c>
      <c r="H3" s="5" t="s">
        <v>2</v>
      </c>
      <c r="I3" s="5" t="s">
        <v>3</v>
      </c>
      <c r="J3" s="22"/>
      <c r="K3" s="4" t="s">
        <v>0</v>
      </c>
      <c r="L3" s="5" t="s">
        <v>1</v>
      </c>
      <c r="M3" s="5" t="s">
        <v>2</v>
      </c>
      <c r="N3" s="5" t="s">
        <v>3</v>
      </c>
      <c r="O3" s="22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34</v>
      </c>
      <c r="C4" s="10">
        <v>19</v>
      </c>
      <c r="D4" s="10">
        <v>53</v>
      </c>
      <c r="E4" s="3"/>
      <c r="F4" s="7">
        <v>30</v>
      </c>
      <c r="G4" s="10">
        <v>58</v>
      </c>
      <c r="H4" s="10">
        <v>49</v>
      </c>
      <c r="I4" s="10">
        <v>107</v>
      </c>
      <c r="J4" s="3"/>
      <c r="K4" s="7">
        <v>60</v>
      </c>
      <c r="L4" s="10">
        <v>104</v>
      </c>
      <c r="M4" s="10">
        <v>137</v>
      </c>
      <c r="N4" s="10">
        <v>241</v>
      </c>
      <c r="O4" s="3"/>
      <c r="P4" s="7">
        <v>90</v>
      </c>
      <c r="Q4" s="10">
        <v>62</v>
      </c>
      <c r="R4" s="10">
        <v>134</v>
      </c>
      <c r="S4" s="10">
        <v>196</v>
      </c>
      <c r="U4" s="4" t="s">
        <v>4</v>
      </c>
      <c r="V4" s="15">
        <f>SUM(B9,B15,B21)</f>
        <v>784</v>
      </c>
      <c r="W4" s="15">
        <f>SUM(C9,C15,C21)</f>
        <v>680</v>
      </c>
      <c r="X4" s="15">
        <f>SUM(V4:W4)</f>
        <v>1464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24</v>
      </c>
      <c r="C5" s="10">
        <v>36</v>
      </c>
      <c r="D5" s="10">
        <v>60</v>
      </c>
      <c r="E5" s="3"/>
      <c r="F5" s="7">
        <v>31</v>
      </c>
      <c r="G5" s="10">
        <v>74</v>
      </c>
      <c r="H5" s="10">
        <v>53</v>
      </c>
      <c r="I5" s="10">
        <v>127</v>
      </c>
      <c r="J5" s="3"/>
      <c r="K5" s="7">
        <v>61</v>
      </c>
      <c r="L5" s="10">
        <v>119</v>
      </c>
      <c r="M5" s="10">
        <v>119</v>
      </c>
      <c r="N5" s="10">
        <v>238</v>
      </c>
      <c r="O5" s="3"/>
      <c r="P5" s="7">
        <v>91</v>
      </c>
      <c r="Q5" s="10">
        <v>54</v>
      </c>
      <c r="R5" s="10">
        <v>130</v>
      </c>
      <c r="S5" s="10">
        <v>184</v>
      </c>
      <c r="U5" s="4" t="s">
        <v>5</v>
      </c>
      <c r="V5" s="15">
        <f>SUM(B27,B33,B39,G9,G15,G21,G27,G33,G39,L9)</f>
        <v>4117</v>
      </c>
      <c r="W5" s="15">
        <f>SUM(C27,C33,C39,H9,H15,H21,H27,H33,H39,M9)</f>
        <v>3947</v>
      </c>
      <c r="X5" s="15">
        <f>SUM(V5:W5)</f>
        <v>8064</v>
      </c>
      <c r="Y5" s="2"/>
      <c r="Z5" s="4" t="s">
        <v>25</v>
      </c>
      <c r="AA5" s="10">
        <v>464</v>
      </c>
      <c r="AB5" s="10">
        <v>426</v>
      </c>
      <c r="AC5" s="10">
        <v>890</v>
      </c>
    </row>
    <row r="6" spans="1:29" ht="15" customHeight="1" x14ac:dyDescent="0.15">
      <c r="A6" s="7">
        <v>2</v>
      </c>
      <c r="B6" s="10">
        <v>36</v>
      </c>
      <c r="C6" s="10">
        <v>32</v>
      </c>
      <c r="D6" s="10">
        <v>68</v>
      </c>
      <c r="E6" s="3"/>
      <c r="F6" s="7">
        <v>32</v>
      </c>
      <c r="G6" s="10">
        <v>43</v>
      </c>
      <c r="H6" s="10">
        <v>41</v>
      </c>
      <c r="I6" s="10">
        <v>84</v>
      </c>
      <c r="J6" s="3"/>
      <c r="K6" s="7">
        <v>62</v>
      </c>
      <c r="L6" s="10">
        <v>119</v>
      </c>
      <c r="M6" s="10">
        <v>105</v>
      </c>
      <c r="N6" s="10">
        <v>224</v>
      </c>
      <c r="O6" s="3"/>
      <c r="P6" s="7">
        <v>92</v>
      </c>
      <c r="Q6" s="10">
        <v>43</v>
      </c>
      <c r="R6" s="10">
        <v>117</v>
      </c>
      <c r="S6" s="10">
        <v>160</v>
      </c>
      <c r="U6" s="8" t="s">
        <v>6</v>
      </c>
      <c r="V6" s="15">
        <f>SUM(L15,L21)</f>
        <v>1822</v>
      </c>
      <c r="W6" s="15">
        <f>SUM(M15,M21)</f>
        <v>1805</v>
      </c>
      <c r="X6" s="15">
        <f>SUM(V6:W6)</f>
        <v>3627</v>
      </c>
      <c r="Z6" s="23" t="s">
        <v>26</v>
      </c>
      <c r="AA6" s="10">
        <v>2420</v>
      </c>
      <c r="AB6" s="10">
        <v>2379</v>
      </c>
      <c r="AC6" s="10">
        <v>4799</v>
      </c>
    </row>
    <row r="7" spans="1:29" ht="15" customHeight="1" x14ac:dyDescent="0.15">
      <c r="A7" s="7">
        <v>3</v>
      </c>
      <c r="B7" s="10">
        <v>36</v>
      </c>
      <c r="C7" s="10">
        <v>32</v>
      </c>
      <c r="D7" s="10">
        <v>68</v>
      </c>
      <c r="E7" s="3"/>
      <c r="F7" s="7">
        <v>33</v>
      </c>
      <c r="G7" s="10">
        <v>65</v>
      </c>
      <c r="H7" s="10">
        <v>39</v>
      </c>
      <c r="I7" s="10">
        <v>104</v>
      </c>
      <c r="J7" s="3"/>
      <c r="K7" s="7">
        <v>63</v>
      </c>
      <c r="L7" s="10">
        <v>136</v>
      </c>
      <c r="M7" s="10">
        <v>155</v>
      </c>
      <c r="N7" s="10">
        <v>291</v>
      </c>
      <c r="O7" s="3"/>
      <c r="P7" s="7">
        <v>93</v>
      </c>
      <c r="Q7" s="10">
        <v>42</v>
      </c>
      <c r="R7" s="10">
        <v>115</v>
      </c>
      <c r="S7" s="10">
        <v>157</v>
      </c>
      <c r="U7" s="4" t="s">
        <v>7</v>
      </c>
      <c r="V7" s="15">
        <f>SUM(L27,L33,L39,Q9,Q15,Q21,Q27,Q33,Q39)</f>
        <v>2189</v>
      </c>
      <c r="W7" s="15">
        <f>SUM(M27,M33,M39,R9,R15,R21,R27,R33,R39)</f>
        <v>3531</v>
      </c>
      <c r="X7" s="15">
        <f>SUM(V7:W7)</f>
        <v>5720</v>
      </c>
      <c r="Z7" s="4" t="s">
        <v>31</v>
      </c>
      <c r="AA7" s="10">
        <v>1014</v>
      </c>
      <c r="AB7" s="10">
        <v>1033</v>
      </c>
      <c r="AC7" s="10">
        <v>2047</v>
      </c>
    </row>
    <row r="8" spans="1:29" ht="15" customHeight="1" x14ac:dyDescent="0.15">
      <c r="A8" s="7">
        <v>4</v>
      </c>
      <c r="B8" s="10">
        <v>61</v>
      </c>
      <c r="C8" s="10">
        <v>42</v>
      </c>
      <c r="D8" s="10">
        <v>103</v>
      </c>
      <c r="E8" s="3"/>
      <c r="F8" s="7">
        <v>34</v>
      </c>
      <c r="G8" s="10">
        <v>56</v>
      </c>
      <c r="H8" s="10">
        <v>43</v>
      </c>
      <c r="I8" s="10">
        <v>99</v>
      </c>
      <c r="J8" s="3"/>
      <c r="K8" s="7">
        <v>64</v>
      </c>
      <c r="L8" s="10">
        <v>144</v>
      </c>
      <c r="M8" s="10">
        <v>140</v>
      </c>
      <c r="N8" s="10">
        <v>284</v>
      </c>
      <c r="O8" s="3"/>
      <c r="P8" s="7">
        <v>94</v>
      </c>
      <c r="Q8" s="10">
        <v>39</v>
      </c>
      <c r="R8" s="10">
        <v>100</v>
      </c>
      <c r="S8" s="10">
        <v>139</v>
      </c>
      <c r="U8" s="17" t="s">
        <v>3</v>
      </c>
      <c r="V8" s="12">
        <f>SUM(V4:V7)</f>
        <v>8912</v>
      </c>
      <c r="W8" s="12">
        <f>SUM(W4:W7)</f>
        <v>9963</v>
      </c>
      <c r="X8" s="12">
        <f>SUM(X4:X7)</f>
        <v>18875</v>
      </c>
      <c r="Z8" s="4" t="s">
        <v>7</v>
      </c>
      <c r="AA8" s="10">
        <v>1345</v>
      </c>
      <c r="AB8" s="10">
        <v>2132</v>
      </c>
      <c r="AC8" s="10">
        <v>3477</v>
      </c>
    </row>
    <row r="9" spans="1:29" ht="15" customHeight="1" x14ac:dyDescent="0.15">
      <c r="A9" s="7"/>
      <c r="B9" s="11">
        <v>191</v>
      </c>
      <c r="C9" s="11">
        <v>161</v>
      </c>
      <c r="D9" s="11">
        <v>352</v>
      </c>
      <c r="E9" s="3"/>
      <c r="F9" s="7"/>
      <c r="G9" s="11">
        <v>296</v>
      </c>
      <c r="H9" s="11">
        <v>225</v>
      </c>
      <c r="I9" s="11">
        <v>521</v>
      </c>
      <c r="J9" s="3"/>
      <c r="K9" s="7"/>
      <c r="L9" s="12">
        <v>622</v>
      </c>
      <c r="M9" s="12">
        <v>656</v>
      </c>
      <c r="N9" s="12">
        <v>1278</v>
      </c>
      <c r="O9" s="3"/>
      <c r="P9" s="7"/>
      <c r="Q9" s="11">
        <v>240</v>
      </c>
      <c r="R9" s="11">
        <v>596</v>
      </c>
      <c r="S9" s="11">
        <v>836</v>
      </c>
      <c r="U9" s="4" t="s">
        <v>8</v>
      </c>
      <c r="V9" s="15">
        <f>SUM(G21,G27,G33,G39,L9)</f>
        <v>2560</v>
      </c>
      <c r="W9" s="15">
        <f>SUM(H21,H27,H33,H39,M9)</f>
        <v>2472</v>
      </c>
      <c r="X9" s="15">
        <f t="shared" ref="X9:X20" si="0">SUM(V9:W9)</f>
        <v>5032</v>
      </c>
      <c r="Z9" s="9" t="s">
        <v>24</v>
      </c>
      <c r="AA9" s="11">
        <f t="shared" ref="AA9:AB9" si="1">SUM(AA5:AA8)</f>
        <v>5243</v>
      </c>
      <c r="AB9" s="11">
        <f t="shared" si="1"/>
        <v>5970</v>
      </c>
      <c r="AC9" s="11">
        <f>SUM(AC5:AC8)</f>
        <v>11213</v>
      </c>
    </row>
    <row r="10" spans="1:29" ht="15" customHeight="1" x14ac:dyDescent="0.15">
      <c r="A10" s="7">
        <v>5</v>
      </c>
      <c r="B10" s="10">
        <v>48</v>
      </c>
      <c r="C10" s="10">
        <v>38</v>
      </c>
      <c r="D10" s="10">
        <v>86</v>
      </c>
      <c r="E10" s="3"/>
      <c r="F10" s="7">
        <v>35</v>
      </c>
      <c r="G10" s="10">
        <v>49</v>
      </c>
      <c r="H10" s="10">
        <v>51</v>
      </c>
      <c r="I10" s="10">
        <v>100</v>
      </c>
      <c r="J10" s="3"/>
      <c r="K10" s="7">
        <v>65</v>
      </c>
      <c r="L10" s="10">
        <v>154</v>
      </c>
      <c r="M10" s="10">
        <v>155</v>
      </c>
      <c r="N10" s="10">
        <v>309</v>
      </c>
      <c r="O10" s="3"/>
      <c r="P10" s="7">
        <v>95</v>
      </c>
      <c r="Q10" s="10">
        <v>21</v>
      </c>
      <c r="R10" s="10">
        <v>83</v>
      </c>
      <c r="S10" s="10">
        <v>104</v>
      </c>
      <c r="U10" s="4" t="s">
        <v>9</v>
      </c>
      <c r="V10" s="15">
        <f>SUM(G21,G27,G33,G39,L9,L15,L21,L27,L33,L39,Q9,Q15,Q21,Q27,Q33,Q39)</f>
        <v>6571</v>
      </c>
      <c r="W10" s="15">
        <f>SUM(H21,H27,H33,H39,M9,M15,M21,M27,M33,M39,R9,R15,R21,R27,R33,R39)</f>
        <v>7808</v>
      </c>
      <c r="X10" s="15">
        <f t="shared" si="0"/>
        <v>14379</v>
      </c>
      <c r="Z10" s="6" t="s">
        <v>28</v>
      </c>
    </row>
    <row r="11" spans="1:29" ht="15" customHeight="1" x14ac:dyDescent="0.15">
      <c r="A11" s="7">
        <v>6</v>
      </c>
      <c r="B11" s="10">
        <v>41</v>
      </c>
      <c r="C11" s="10">
        <v>29</v>
      </c>
      <c r="D11" s="10">
        <v>70</v>
      </c>
      <c r="E11" s="3"/>
      <c r="F11" s="7">
        <v>36</v>
      </c>
      <c r="G11" s="10">
        <v>72</v>
      </c>
      <c r="H11" s="10">
        <v>56</v>
      </c>
      <c r="I11" s="10">
        <v>128</v>
      </c>
      <c r="J11" s="3"/>
      <c r="K11" s="7">
        <v>66</v>
      </c>
      <c r="L11" s="10">
        <v>156</v>
      </c>
      <c r="M11" s="10">
        <v>173</v>
      </c>
      <c r="N11" s="10">
        <v>329</v>
      </c>
      <c r="O11" s="3"/>
      <c r="P11" s="7">
        <v>96</v>
      </c>
      <c r="Q11" s="10">
        <v>17</v>
      </c>
      <c r="R11" s="10">
        <v>62</v>
      </c>
      <c r="S11" s="10">
        <v>79</v>
      </c>
      <c r="U11" s="4" t="s">
        <v>10</v>
      </c>
      <c r="V11" s="15">
        <f>SUM(,G33,G39,L9,L15,L21,L27,L33,L39,Q9,Q15,Q21,Q27,Q33,Q39)</f>
        <v>5612</v>
      </c>
      <c r="W11" s="15">
        <f>SUM(,H33,H39,M9,M15,M21,M27,M33,M39,R9,R15,R21,R27,R33,R39)</f>
        <v>6949</v>
      </c>
      <c r="X11" s="15">
        <f t="shared" si="0"/>
        <v>12561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65</v>
      </c>
      <c r="C12" s="10">
        <v>49</v>
      </c>
      <c r="D12" s="10">
        <v>114</v>
      </c>
      <c r="E12" s="3"/>
      <c r="F12" s="7">
        <v>37</v>
      </c>
      <c r="G12" s="10">
        <v>79</v>
      </c>
      <c r="H12" s="10">
        <v>81</v>
      </c>
      <c r="I12" s="10">
        <v>160</v>
      </c>
      <c r="J12" s="3"/>
      <c r="K12" s="7">
        <v>67</v>
      </c>
      <c r="L12" s="10">
        <v>160</v>
      </c>
      <c r="M12" s="10">
        <v>162</v>
      </c>
      <c r="N12" s="10">
        <v>322</v>
      </c>
      <c r="O12" s="3"/>
      <c r="P12" s="7">
        <v>97</v>
      </c>
      <c r="Q12" s="10">
        <v>9</v>
      </c>
      <c r="R12" s="10">
        <v>37</v>
      </c>
      <c r="S12" s="10">
        <v>46</v>
      </c>
      <c r="U12" s="4" t="s">
        <v>11</v>
      </c>
      <c r="V12" s="15">
        <f>SUM(L9,L15,L21,L27,L33,L39,Q9,Q15,Q21,Q27,Q33,Q39)</f>
        <v>4633</v>
      </c>
      <c r="W12" s="15">
        <f>SUM(M9,M15,M21,M27,M33,M39,R9,R15,R21,R27,R33,R39)</f>
        <v>5992</v>
      </c>
      <c r="X12" s="15">
        <f t="shared" si="0"/>
        <v>10625</v>
      </c>
      <c r="Z12" s="4" t="s">
        <v>25</v>
      </c>
      <c r="AA12" s="10">
        <v>130</v>
      </c>
      <c r="AB12" s="10">
        <v>82</v>
      </c>
      <c r="AC12" s="10">
        <v>212</v>
      </c>
    </row>
    <row r="13" spans="1:29" ht="15" customHeight="1" x14ac:dyDescent="0.15">
      <c r="A13" s="7">
        <v>8</v>
      </c>
      <c r="B13" s="10">
        <v>53</v>
      </c>
      <c r="C13" s="10">
        <v>51</v>
      </c>
      <c r="D13" s="10">
        <v>104</v>
      </c>
      <c r="E13" s="3"/>
      <c r="F13" s="7">
        <v>38</v>
      </c>
      <c r="G13" s="10">
        <v>76</v>
      </c>
      <c r="H13" s="10">
        <v>78</v>
      </c>
      <c r="I13" s="10">
        <v>154</v>
      </c>
      <c r="J13" s="3"/>
      <c r="K13" s="7">
        <v>68</v>
      </c>
      <c r="L13" s="10">
        <v>174</v>
      </c>
      <c r="M13" s="10">
        <v>174</v>
      </c>
      <c r="N13" s="10">
        <v>348</v>
      </c>
      <c r="O13" s="3"/>
      <c r="P13" s="7">
        <v>98</v>
      </c>
      <c r="Q13" s="10">
        <v>11</v>
      </c>
      <c r="R13" s="10">
        <v>45</v>
      </c>
      <c r="S13" s="10">
        <v>56</v>
      </c>
      <c r="U13" s="9" t="s">
        <v>12</v>
      </c>
      <c r="V13" s="12">
        <f>SUM(L15,L21,L27,L33,L39,Q9,Q15,Q21,Q27,Q33,Q39)</f>
        <v>4011</v>
      </c>
      <c r="W13" s="12">
        <f>SUM(M15,M21,M27,M33,M39,R9,R15,R21,R27,R33,R39)</f>
        <v>5336</v>
      </c>
      <c r="X13" s="12">
        <f t="shared" si="0"/>
        <v>9347</v>
      </c>
      <c r="Z13" s="23" t="s">
        <v>26</v>
      </c>
      <c r="AA13" s="10">
        <v>531</v>
      </c>
      <c r="AB13" s="10">
        <v>538</v>
      </c>
      <c r="AC13" s="10">
        <v>1069</v>
      </c>
    </row>
    <row r="14" spans="1:29" ht="15" customHeight="1" x14ac:dyDescent="0.15">
      <c r="A14" s="7">
        <v>9</v>
      </c>
      <c r="B14" s="10">
        <v>60</v>
      </c>
      <c r="C14" s="10">
        <v>54</v>
      </c>
      <c r="D14" s="10">
        <v>114</v>
      </c>
      <c r="E14" s="3"/>
      <c r="F14" s="7">
        <v>39</v>
      </c>
      <c r="G14" s="10">
        <v>80</v>
      </c>
      <c r="H14" s="10">
        <v>90</v>
      </c>
      <c r="I14" s="10">
        <v>170</v>
      </c>
      <c r="J14" s="3"/>
      <c r="K14" s="7">
        <v>69</v>
      </c>
      <c r="L14" s="10">
        <v>164</v>
      </c>
      <c r="M14" s="10">
        <v>186</v>
      </c>
      <c r="N14" s="10">
        <v>350</v>
      </c>
      <c r="O14" s="3"/>
      <c r="P14" s="7">
        <v>99</v>
      </c>
      <c r="Q14" s="10">
        <v>11</v>
      </c>
      <c r="R14" s="10">
        <v>28</v>
      </c>
      <c r="S14" s="10">
        <v>39</v>
      </c>
      <c r="U14" s="4" t="s">
        <v>13</v>
      </c>
      <c r="V14" s="15">
        <f>SUM(L21,L27,L33,L39,Q9,Q15,Q21,Q27,Q33,Q39)</f>
        <v>3203</v>
      </c>
      <c r="W14" s="15">
        <f>SUM(M21,M27,M33,M39,R9,R15,R21,R27,R33,R39)</f>
        <v>4486</v>
      </c>
      <c r="X14" s="15">
        <f t="shared" si="0"/>
        <v>7689</v>
      </c>
      <c r="Z14" s="4" t="s">
        <v>31</v>
      </c>
      <c r="AA14" s="10">
        <v>249</v>
      </c>
      <c r="AB14" s="10">
        <v>258</v>
      </c>
      <c r="AC14" s="10">
        <v>507</v>
      </c>
    </row>
    <row r="15" spans="1:29" ht="15" customHeight="1" x14ac:dyDescent="0.15">
      <c r="A15" s="7"/>
      <c r="B15" s="11">
        <v>267</v>
      </c>
      <c r="C15" s="11">
        <v>221</v>
      </c>
      <c r="D15" s="11">
        <v>488</v>
      </c>
      <c r="E15" s="3"/>
      <c r="F15" s="7"/>
      <c r="G15" s="11">
        <v>356</v>
      </c>
      <c r="H15" s="11">
        <v>356</v>
      </c>
      <c r="I15" s="11">
        <v>712</v>
      </c>
      <c r="J15" s="3"/>
      <c r="K15" s="7"/>
      <c r="L15" s="11">
        <v>808</v>
      </c>
      <c r="M15" s="11">
        <v>850</v>
      </c>
      <c r="N15" s="11">
        <v>1658</v>
      </c>
      <c r="O15" s="3"/>
      <c r="P15" s="7"/>
      <c r="Q15" s="11">
        <v>69</v>
      </c>
      <c r="R15" s="11">
        <v>255</v>
      </c>
      <c r="S15" s="11">
        <v>324</v>
      </c>
      <c r="U15" s="4" t="s">
        <v>14</v>
      </c>
      <c r="V15" s="15">
        <f>SUM(L27,L33,L39,Q9,Q15,Q21,Q27,Q33,Q39)</f>
        <v>2189</v>
      </c>
      <c r="W15" s="15">
        <f>SUM(M27,M33,M39,R9,R15,R21,R27,R33,R39)</f>
        <v>3531</v>
      </c>
      <c r="X15" s="15">
        <f t="shared" si="0"/>
        <v>5720</v>
      </c>
      <c r="Z15" s="4" t="s">
        <v>7</v>
      </c>
      <c r="AA15" s="10">
        <v>263</v>
      </c>
      <c r="AB15" s="10">
        <v>427</v>
      </c>
      <c r="AC15" s="10">
        <v>690</v>
      </c>
    </row>
    <row r="16" spans="1:29" ht="15" customHeight="1" x14ac:dyDescent="0.15">
      <c r="A16" s="7">
        <v>10</v>
      </c>
      <c r="B16" s="10">
        <v>62</v>
      </c>
      <c r="C16" s="10">
        <v>55</v>
      </c>
      <c r="D16" s="10">
        <v>117</v>
      </c>
      <c r="E16" s="3"/>
      <c r="F16" s="7">
        <v>40</v>
      </c>
      <c r="G16" s="10">
        <v>98</v>
      </c>
      <c r="H16" s="10">
        <v>77</v>
      </c>
      <c r="I16" s="10">
        <v>175</v>
      </c>
      <c r="J16" s="3"/>
      <c r="K16" s="7">
        <v>70</v>
      </c>
      <c r="L16" s="10">
        <v>186</v>
      </c>
      <c r="M16" s="10">
        <v>178</v>
      </c>
      <c r="N16" s="10">
        <v>364</v>
      </c>
      <c r="O16" s="3"/>
      <c r="P16" s="7">
        <v>100</v>
      </c>
      <c r="Q16" s="10">
        <v>1</v>
      </c>
      <c r="R16" s="10">
        <v>18</v>
      </c>
      <c r="S16" s="10">
        <v>19</v>
      </c>
      <c r="U16" s="4" t="s">
        <v>15</v>
      </c>
      <c r="V16" s="15">
        <f>SUM(L33,L39,Q9,Q15,Q21,Q27,Q33,Q39)</f>
        <v>1291</v>
      </c>
      <c r="W16" s="15">
        <f>SUM(M33,M39,R9,R15,R21,R27,R33,R39)</f>
        <v>2576</v>
      </c>
      <c r="X16" s="15">
        <f t="shared" si="0"/>
        <v>3867</v>
      </c>
      <c r="Z16" s="9" t="s">
        <v>24</v>
      </c>
      <c r="AA16" s="11">
        <f t="shared" ref="AA16:AB16" si="2">SUM(AA12:AA15)</f>
        <v>1173</v>
      </c>
      <c r="AB16" s="11">
        <f t="shared" si="2"/>
        <v>1305</v>
      </c>
      <c r="AC16" s="11">
        <f>SUM(AC12:AC15)</f>
        <v>2478</v>
      </c>
    </row>
    <row r="17" spans="1:29" ht="15" customHeight="1" x14ac:dyDescent="0.15">
      <c r="A17" s="7">
        <v>11</v>
      </c>
      <c r="B17" s="10">
        <v>60</v>
      </c>
      <c r="C17" s="10">
        <v>69</v>
      </c>
      <c r="D17" s="10">
        <v>129</v>
      </c>
      <c r="E17" s="3"/>
      <c r="F17" s="7">
        <v>41</v>
      </c>
      <c r="G17" s="10">
        <v>93</v>
      </c>
      <c r="H17" s="10">
        <v>93</v>
      </c>
      <c r="I17" s="10">
        <v>186</v>
      </c>
      <c r="J17" s="3"/>
      <c r="K17" s="7">
        <v>71</v>
      </c>
      <c r="L17" s="10">
        <v>209</v>
      </c>
      <c r="M17" s="10">
        <v>177</v>
      </c>
      <c r="N17" s="10">
        <v>386</v>
      </c>
      <c r="O17" s="3"/>
      <c r="P17" s="7">
        <v>101</v>
      </c>
      <c r="Q17" s="10">
        <v>3</v>
      </c>
      <c r="R17" s="10">
        <v>11</v>
      </c>
      <c r="S17" s="10">
        <v>14</v>
      </c>
      <c r="U17" s="4" t="s">
        <v>16</v>
      </c>
      <c r="V17" s="15">
        <f>SUM(L39,Q9,Q15,Q21,Q27,Q33,Q39)</f>
        <v>759</v>
      </c>
      <c r="W17" s="15">
        <f>SUM(M39,R9,R15,R21,R27,R33,R39)</f>
        <v>1724</v>
      </c>
      <c r="X17" s="15">
        <f t="shared" si="0"/>
        <v>2483</v>
      </c>
      <c r="Z17" s="6" t="s">
        <v>29</v>
      </c>
    </row>
    <row r="18" spans="1:29" ht="15" customHeight="1" x14ac:dyDescent="0.15">
      <c r="A18" s="7">
        <v>12</v>
      </c>
      <c r="B18" s="10">
        <v>66</v>
      </c>
      <c r="C18" s="10">
        <v>57</v>
      </c>
      <c r="D18" s="10">
        <v>123</v>
      </c>
      <c r="E18" s="3"/>
      <c r="F18" s="7">
        <v>42</v>
      </c>
      <c r="G18" s="10">
        <v>85</v>
      </c>
      <c r="H18" s="10">
        <v>76</v>
      </c>
      <c r="I18" s="10">
        <v>161</v>
      </c>
      <c r="J18" s="3"/>
      <c r="K18" s="7">
        <v>72</v>
      </c>
      <c r="L18" s="10">
        <v>205</v>
      </c>
      <c r="M18" s="10">
        <v>210</v>
      </c>
      <c r="N18" s="13">
        <v>415</v>
      </c>
      <c r="O18" s="3"/>
      <c r="P18" s="7">
        <v>102</v>
      </c>
      <c r="Q18" s="10">
        <v>0</v>
      </c>
      <c r="R18" s="10">
        <v>7</v>
      </c>
      <c r="S18" s="10">
        <v>7</v>
      </c>
      <c r="U18" s="4" t="s">
        <v>17</v>
      </c>
      <c r="V18" s="15">
        <f>SUM(Q9,Q15,Q21,Q27,Q33,Q39)</f>
        <v>313</v>
      </c>
      <c r="W18" s="15">
        <f>SUM(R9,R15,R21,R27,R33,R39)</f>
        <v>899</v>
      </c>
      <c r="X18" s="15">
        <f t="shared" si="0"/>
        <v>1212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61</v>
      </c>
      <c r="C19" s="10">
        <v>50</v>
      </c>
      <c r="D19" s="10">
        <v>111</v>
      </c>
      <c r="E19" s="3"/>
      <c r="F19" s="7">
        <v>43</v>
      </c>
      <c r="G19" s="10">
        <v>82</v>
      </c>
      <c r="H19" s="10">
        <v>78</v>
      </c>
      <c r="I19" s="10">
        <v>160</v>
      </c>
      <c r="J19" s="3"/>
      <c r="K19" s="7">
        <v>73</v>
      </c>
      <c r="L19" s="10">
        <v>201</v>
      </c>
      <c r="M19" s="10">
        <v>181</v>
      </c>
      <c r="N19" s="10">
        <v>382</v>
      </c>
      <c r="O19" s="3"/>
      <c r="P19" s="7">
        <v>103</v>
      </c>
      <c r="Q19" s="10">
        <v>0</v>
      </c>
      <c r="R19" s="10">
        <v>8</v>
      </c>
      <c r="S19" s="10">
        <v>8</v>
      </c>
      <c r="U19" s="4" t="s">
        <v>18</v>
      </c>
      <c r="V19" s="15">
        <f>SUM(Q15,Q21,Q27,Q33,Q39)</f>
        <v>73</v>
      </c>
      <c r="W19" s="15">
        <f>SUM(R15,R21,R27,R33,R39)</f>
        <v>303</v>
      </c>
      <c r="X19" s="15">
        <f t="shared" si="0"/>
        <v>376</v>
      </c>
      <c r="Z19" s="4" t="s">
        <v>25</v>
      </c>
      <c r="AA19" s="10">
        <v>120</v>
      </c>
      <c r="AB19" s="10">
        <v>104</v>
      </c>
      <c r="AC19" s="10">
        <v>224</v>
      </c>
    </row>
    <row r="20" spans="1:29" ht="15" customHeight="1" x14ac:dyDescent="0.15">
      <c r="A20" s="7">
        <v>14</v>
      </c>
      <c r="B20" s="10">
        <v>77</v>
      </c>
      <c r="C20" s="10">
        <v>67</v>
      </c>
      <c r="D20" s="10">
        <v>144</v>
      </c>
      <c r="E20" s="3"/>
      <c r="F20" s="7">
        <v>44</v>
      </c>
      <c r="G20" s="10">
        <v>84</v>
      </c>
      <c r="H20" s="10">
        <v>103</v>
      </c>
      <c r="I20" s="10">
        <v>187</v>
      </c>
      <c r="J20" s="3"/>
      <c r="K20" s="7">
        <v>74</v>
      </c>
      <c r="L20" s="10">
        <v>213</v>
      </c>
      <c r="M20" s="10">
        <v>209</v>
      </c>
      <c r="N20" s="10">
        <v>422</v>
      </c>
      <c r="O20" s="3"/>
      <c r="P20" s="7">
        <v>104</v>
      </c>
      <c r="Q20" s="10">
        <v>0</v>
      </c>
      <c r="R20" s="10">
        <v>2</v>
      </c>
      <c r="S20" s="10">
        <v>2</v>
      </c>
      <c r="U20" s="4" t="s">
        <v>19</v>
      </c>
      <c r="V20" s="15">
        <f>SUM(Q21,Q27,Q33,Q39)</f>
        <v>4</v>
      </c>
      <c r="W20" s="15">
        <f>SUM(R21,R27,R33,R39)</f>
        <v>48</v>
      </c>
      <c r="X20" s="15">
        <f t="shared" si="0"/>
        <v>52</v>
      </c>
      <c r="Z20" s="23" t="s">
        <v>26</v>
      </c>
      <c r="AA20" s="10">
        <v>788</v>
      </c>
      <c r="AB20" s="10">
        <v>673</v>
      </c>
      <c r="AC20" s="10">
        <v>1461</v>
      </c>
    </row>
    <row r="21" spans="1:29" ht="15" customHeight="1" x14ac:dyDescent="0.15">
      <c r="A21" s="7"/>
      <c r="B21" s="11">
        <v>326</v>
      </c>
      <c r="C21" s="11">
        <v>298</v>
      </c>
      <c r="D21" s="11">
        <v>624</v>
      </c>
      <c r="E21" s="3"/>
      <c r="F21" s="7"/>
      <c r="G21" s="11">
        <v>442</v>
      </c>
      <c r="H21" s="11">
        <v>427</v>
      </c>
      <c r="I21" s="11">
        <v>869</v>
      </c>
      <c r="J21" s="3"/>
      <c r="K21" s="7"/>
      <c r="L21" s="12">
        <v>1014</v>
      </c>
      <c r="M21" s="12">
        <v>955</v>
      </c>
      <c r="N21" s="12">
        <v>1969</v>
      </c>
      <c r="O21" s="3"/>
      <c r="P21" s="7"/>
      <c r="Q21" s="11">
        <v>4</v>
      </c>
      <c r="R21" s="11">
        <v>46</v>
      </c>
      <c r="S21" s="11">
        <v>50</v>
      </c>
      <c r="Z21" s="4" t="s">
        <v>31</v>
      </c>
      <c r="AA21" s="10">
        <v>342</v>
      </c>
      <c r="AB21" s="10">
        <v>323</v>
      </c>
      <c r="AC21" s="10">
        <v>665</v>
      </c>
    </row>
    <row r="22" spans="1:29" ht="15" customHeight="1" x14ac:dyDescent="0.15">
      <c r="A22" s="7">
        <v>15</v>
      </c>
      <c r="B22" s="10">
        <v>77</v>
      </c>
      <c r="C22" s="10">
        <v>71</v>
      </c>
      <c r="D22" s="10">
        <v>148</v>
      </c>
      <c r="E22" s="3"/>
      <c r="F22" s="7">
        <v>45</v>
      </c>
      <c r="G22" s="10">
        <v>94</v>
      </c>
      <c r="H22" s="10">
        <v>78</v>
      </c>
      <c r="I22" s="10">
        <v>172</v>
      </c>
      <c r="J22" s="3"/>
      <c r="K22" s="7">
        <v>75</v>
      </c>
      <c r="L22" s="10">
        <v>238</v>
      </c>
      <c r="M22" s="10">
        <v>259</v>
      </c>
      <c r="N22" s="10">
        <v>497</v>
      </c>
      <c r="O22" s="3"/>
      <c r="P22" s="7">
        <v>105</v>
      </c>
      <c r="Q22" s="10">
        <v>0</v>
      </c>
      <c r="R22" s="10">
        <v>1</v>
      </c>
      <c r="S22" s="10">
        <v>1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368</v>
      </c>
      <c r="AB22" s="10">
        <v>609</v>
      </c>
      <c r="AC22" s="10">
        <v>977</v>
      </c>
    </row>
    <row r="23" spans="1:29" ht="15" customHeight="1" x14ac:dyDescent="0.15">
      <c r="A23" s="7">
        <v>16</v>
      </c>
      <c r="B23" s="10">
        <v>72</v>
      </c>
      <c r="C23" s="10">
        <v>76</v>
      </c>
      <c r="D23" s="10">
        <v>148</v>
      </c>
      <c r="E23" s="3"/>
      <c r="F23" s="7">
        <v>46</v>
      </c>
      <c r="G23" s="10">
        <v>88</v>
      </c>
      <c r="H23" s="10">
        <v>96</v>
      </c>
      <c r="I23" s="10">
        <v>184</v>
      </c>
      <c r="J23" s="3"/>
      <c r="K23" s="7">
        <v>76</v>
      </c>
      <c r="L23" s="10">
        <v>231</v>
      </c>
      <c r="M23" s="10">
        <v>210</v>
      </c>
      <c r="N23" s="10">
        <v>441</v>
      </c>
      <c r="O23" s="3"/>
      <c r="P23" s="7">
        <v>106</v>
      </c>
      <c r="Q23" s="10">
        <v>0</v>
      </c>
      <c r="R23" s="10">
        <v>1</v>
      </c>
      <c r="S23" s="10">
        <v>1</v>
      </c>
      <c r="U23" s="4" t="s">
        <v>4</v>
      </c>
      <c r="V23" s="18">
        <f>V4/$V$8*100</f>
        <v>8.7971274685816869</v>
      </c>
      <c r="W23" s="18">
        <f>W4/$W$8*100</f>
        <v>6.8252534377195628</v>
      </c>
      <c r="X23" s="18">
        <f>X4/$X$8*100</f>
        <v>7.7562913907284772</v>
      </c>
      <c r="Z23" s="9" t="s">
        <v>24</v>
      </c>
      <c r="AA23" s="11">
        <f t="shared" ref="AA23:AB23" si="3">SUM(AA19:AA22)</f>
        <v>1618</v>
      </c>
      <c r="AB23" s="11">
        <f t="shared" si="3"/>
        <v>1709</v>
      </c>
      <c r="AC23" s="11">
        <f>SUM(AC19:AC22)</f>
        <v>3327</v>
      </c>
    </row>
    <row r="24" spans="1:29" ht="15" customHeight="1" x14ac:dyDescent="0.15">
      <c r="A24" s="7">
        <v>17</v>
      </c>
      <c r="B24" s="10">
        <v>87</v>
      </c>
      <c r="C24" s="10">
        <v>77</v>
      </c>
      <c r="D24" s="10">
        <v>164</v>
      </c>
      <c r="E24" s="3"/>
      <c r="F24" s="7">
        <v>47</v>
      </c>
      <c r="G24" s="10">
        <v>113</v>
      </c>
      <c r="H24" s="10">
        <v>84</v>
      </c>
      <c r="I24" s="10">
        <v>197</v>
      </c>
      <c r="J24" s="3"/>
      <c r="K24" s="7">
        <v>77</v>
      </c>
      <c r="L24" s="10">
        <v>221</v>
      </c>
      <c r="M24" s="10">
        <v>234</v>
      </c>
      <c r="N24" s="10">
        <v>455</v>
      </c>
      <c r="O24" s="3"/>
      <c r="P24" s="7">
        <v>107</v>
      </c>
      <c r="Q24" s="10">
        <v>0</v>
      </c>
      <c r="R24" s="10">
        <v>0</v>
      </c>
      <c r="S24" s="10">
        <v>0</v>
      </c>
      <c r="U24" s="4" t="s">
        <v>5</v>
      </c>
      <c r="V24" s="18">
        <f>V5/$V$8*100</f>
        <v>46.196140035906637</v>
      </c>
      <c r="W24" s="18">
        <f>W5/$W$8*100</f>
        <v>39.6165813509987</v>
      </c>
      <c r="X24" s="18">
        <f>X5/$X$8*100</f>
        <v>42.723178807947022</v>
      </c>
      <c r="Z24" s="6" t="s">
        <v>30</v>
      </c>
    </row>
    <row r="25" spans="1:29" ht="15" customHeight="1" x14ac:dyDescent="0.15">
      <c r="A25" s="7">
        <v>18</v>
      </c>
      <c r="B25" s="10">
        <v>68</v>
      </c>
      <c r="C25" s="10">
        <v>82</v>
      </c>
      <c r="D25" s="10">
        <v>150</v>
      </c>
      <c r="E25" s="3"/>
      <c r="F25" s="7">
        <v>48</v>
      </c>
      <c r="G25" s="10">
        <v>116</v>
      </c>
      <c r="H25" s="10">
        <v>86</v>
      </c>
      <c r="I25" s="10">
        <v>202</v>
      </c>
      <c r="J25" s="3"/>
      <c r="K25" s="7">
        <v>78</v>
      </c>
      <c r="L25" s="10">
        <v>124</v>
      </c>
      <c r="M25" s="10">
        <v>123</v>
      </c>
      <c r="N25" s="10">
        <v>247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8">
        <f>V6/$V$8*100</f>
        <v>20.444344703770199</v>
      </c>
      <c r="W25" s="18">
        <f>W6/$W$8*100</f>
        <v>18.117033022182074</v>
      </c>
      <c r="X25" s="18">
        <f>X6/$X$8*100</f>
        <v>19.215894039735097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62</v>
      </c>
      <c r="C26" s="10">
        <v>53</v>
      </c>
      <c r="D26" s="10">
        <v>115</v>
      </c>
      <c r="E26" s="3"/>
      <c r="F26" s="7">
        <v>49</v>
      </c>
      <c r="G26" s="10">
        <v>106</v>
      </c>
      <c r="H26" s="10">
        <v>88</v>
      </c>
      <c r="I26" s="10">
        <v>194</v>
      </c>
      <c r="J26" s="3"/>
      <c r="K26" s="7">
        <v>79</v>
      </c>
      <c r="L26" s="10">
        <v>84</v>
      </c>
      <c r="M26" s="10">
        <v>129</v>
      </c>
      <c r="N26" s="10">
        <v>213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8">
        <f>V7/$V$8*100</f>
        <v>24.562387791741472</v>
      </c>
      <c r="W26" s="18">
        <f>W7/$W$8*100</f>
        <v>35.441132189099669</v>
      </c>
      <c r="X26" s="18">
        <f>X7/$X$8*100</f>
        <v>30.304635761589406</v>
      </c>
      <c r="Z26" s="4" t="s">
        <v>25</v>
      </c>
      <c r="AA26" s="10">
        <v>70</v>
      </c>
      <c r="AB26" s="10">
        <v>68</v>
      </c>
      <c r="AC26" s="10">
        <v>138</v>
      </c>
    </row>
    <row r="27" spans="1:29" ht="15" customHeight="1" x14ac:dyDescent="0.15">
      <c r="A27" s="7"/>
      <c r="B27" s="11">
        <v>366</v>
      </c>
      <c r="C27" s="11">
        <v>359</v>
      </c>
      <c r="D27" s="11">
        <v>725</v>
      </c>
      <c r="E27" s="3"/>
      <c r="F27" s="7"/>
      <c r="G27" s="11">
        <v>517</v>
      </c>
      <c r="H27" s="11">
        <v>432</v>
      </c>
      <c r="I27" s="11">
        <v>949</v>
      </c>
      <c r="J27" s="3"/>
      <c r="K27" s="7"/>
      <c r="L27" s="11">
        <v>898</v>
      </c>
      <c r="M27" s="11">
        <v>955</v>
      </c>
      <c r="N27" s="11">
        <v>1853</v>
      </c>
      <c r="O27" s="3"/>
      <c r="P27" s="7"/>
      <c r="Q27" s="12">
        <v>0</v>
      </c>
      <c r="R27" s="12">
        <v>2</v>
      </c>
      <c r="S27" s="12">
        <v>2</v>
      </c>
      <c r="U27" s="17" t="s">
        <v>3</v>
      </c>
      <c r="V27" s="19">
        <f>SUM(V23:V26)</f>
        <v>99.999999999999986</v>
      </c>
      <c r="W27" s="19">
        <f>SUM(W23:W26)</f>
        <v>100</v>
      </c>
      <c r="X27" s="19">
        <f>SUM(X23:X26)</f>
        <v>100.00000000000001</v>
      </c>
      <c r="Z27" s="23" t="s">
        <v>26</v>
      </c>
      <c r="AA27" s="10">
        <v>378</v>
      </c>
      <c r="AB27" s="10">
        <v>357</v>
      </c>
      <c r="AC27" s="10">
        <v>735</v>
      </c>
    </row>
    <row r="28" spans="1:29" ht="15" customHeight="1" x14ac:dyDescent="0.15">
      <c r="A28" s="7">
        <v>20</v>
      </c>
      <c r="B28" s="10">
        <v>67</v>
      </c>
      <c r="C28" s="10">
        <v>58</v>
      </c>
      <c r="D28" s="10">
        <v>125</v>
      </c>
      <c r="E28" s="3"/>
      <c r="F28" s="7">
        <v>50</v>
      </c>
      <c r="G28" s="10">
        <v>112</v>
      </c>
      <c r="H28" s="10">
        <v>96</v>
      </c>
      <c r="I28" s="10">
        <v>208</v>
      </c>
      <c r="J28" s="3"/>
      <c r="K28" s="7">
        <v>80</v>
      </c>
      <c r="L28" s="10">
        <v>112</v>
      </c>
      <c r="M28" s="10">
        <v>164</v>
      </c>
      <c r="N28" s="10">
        <v>276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8">
        <f t="shared" ref="V28:V39" si="4">V9/$V$8*100</f>
        <v>28.725314183123878</v>
      </c>
      <c r="W28" s="18">
        <f t="shared" ref="W28:W39" si="5">W9/$W$8*100</f>
        <v>24.811803673592291</v>
      </c>
      <c r="X28" s="18">
        <f t="shared" ref="X28:X39" si="6">X9/$X$8*100</f>
        <v>26.659602649006626</v>
      </c>
      <c r="Z28" s="4" t="s">
        <v>31</v>
      </c>
      <c r="AA28" s="10">
        <v>217</v>
      </c>
      <c r="AB28" s="10">
        <v>191</v>
      </c>
      <c r="AC28" s="10">
        <v>408</v>
      </c>
    </row>
    <row r="29" spans="1:29" ht="15" customHeight="1" x14ac:dyDescent="0.15">
      <c r="A29" s="7">
        <v>21</v>
      </c>
      <c r="B29" s="10">
        <v>43</v>
      </c>
      <c r="C29" s="10">
        <v>63</v>
      </c>
      <c r="D29" s="10">
        <v>106</v>
      </c>
      <c r="E29" s="3"/>
      <c r="F29" s="7">
        <v>51</v>
      </c>
      <c r="G29" s="10">
        <v>96</v>
      </c>
      <c r="H29" s="10">
        <v>102</v>
      </c>
      <c r="I29" s="10">
        <v>198</v>
      </c>
      <c r="J29" s="3"/>
      <c r="K29" s="7">
        <v>81</v>
      </c>
      <c r="L29" s="10">
        <v>114</v>
      </c>
      <c r="M29" s="10">
        <v>169</v>
      </c>
      <c r="N29" s="10">
        <v>283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8">
        <f t="shared" si="4"/>
        <v>73.732046678635541</v>
      </c>
      <c r="W29" s="18">
        <f t="shared" si="5"/>
        <v>78.369968884874027</v>
      </c>
      <c r="X29" s="18">
        <f t="shared" si="6"/>
        <v>76.180132450331129</v>
      </c>
      <c r="Z29" s="4" t="s">
        <v>7</v>
      </c>
      <c r="AA29" s="10">
        <v>213</v>
      </c>
      <c r="AB29" s="10">
        <v>363</v>
      </c>
      <c r="AC29" s="10">
        <v>576</v>
      </c>
    </row>
    <row r="30" spans="1:29" ht="15" customHeight="1" x14ac:dyDescent="0.15">
      <c r="A30" s="7">
        <v>22</v>
      </c>
      <c r="B30" s="10">
        <v>54</v>
      </c>
      <c r="C30" s="10">
        <v>75</v>
      </c>
      <c r="D30" s="10">
        <v>129</v>
      </c>
      <c r="E30" s="3"/>
      <c r="F30" s="7">
        <v>52</v>
      </c>
      <c r="G30" s="10">
        <v>100</v>
      </c>
      <c r="H30" s="10">
        <v>98</v>
      </c>
      <c r="I30" s="10">
        <v>198</v>
      </c>
      <c r="J30" s="3"/>
      <c r="K30" s="7">
        <v>82</v>
      </c>
      <c r="L30" s="10">
        <v>110</v>
      </c>
      <c r="M30" s="10">
        <v>158</v>
      </c>
      <c r="N30" s="10">
        <v>268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8">
        <f t="shared" si="4"/>
        <v>62.97127468581688</v>
      </c>
      <c r="W30" s="18">
        <f t="shared" si="5"/>
        <v>69.748067851048873</v>
      </c>
      <c r="X30" s="18">
        <f t="shared" si="6"/>
        <v>66.548344370860917</v>
      </c>
      <c r="Z30" s="9" t="s">
        <v>24</v>
      </c>
      <c r="AA30" s="11">
        <f t="shared" ref="AA30:AB30" si="7">SUM(AA26:AA29)</f>
        <v>878</v>
      </c>
      <c r="AB30" s="11">
        <f t="shared" si="7"/>
        <v>979</v>
      </c>
      <c r="AC30" s="11">
        <f>SUM(AC26:AC29)</f>
        <v>1857</v>
      </c>
    </row>
    <row r="31" spans="1:29" ht="15" customHeight="1" x14ac:dyDescent="0.15">
      <c r="A31" s="7">
        <v>23</v>
      </c>
      <c r="B31" s="10">
        <v>52</v>
      </c>
      <c r="C31" s="10">
        <v>48</v>
      </c>
      <c r="D31" s="10">
        <v>100</v>
      </c>
      <c r="E31" s="3"/>
      <c r="F31" s="7">
        <v>53</v>
      </c>
      <c r="G31" s="10">
        <v>107</v>
      </c>
      <c r="H31" s="10">
        <v>81</v>
      </c>
      <c r="I31" s="10">
        <v>188</v>
      </c>
      <c r="J31" s="3"/>
      <c r="K31" s="7">
        <v>83</v>
      </c>
      <c r="L31" s="10">
        <v>93</v>
      </c>
      <c r="M31" s="10">
        <v>179</v>
      </c>
      <c r="N31" s="10">
        <v>272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8">
        <f t="shared" si="4"/>
        <v>51.986086175942546</v>
      </c>
      <c r="W31" s="18">
        <f t="shared" si="5"/>
        <v>60.14252735119944</v>
      </c>
      <c r="X31" s="18">
        <f t="shared" si="6"/>
        <v>56.29139072847682</v>
      </c>
      <c r="Z31" s="6"/>
    </row>
    <row r="32" spans="1:29" ht="15" customHeight="1" x14ac:dyDescent="0.15">
      <c r="A32" s="7">
        <v>24</v>
      </c>
      <c r="B32" s="10">
        <v>66</v>
      </c>
      <c r="C32" s="10">
        <v>50</v>
      </c>
      <c r="D32" s="10">
        <v>116</v>
      </c>
      <c r="E32" s="3"/>
      <c r="F32" s="7">
        <v>54</v>
      </c>
      <c r="G32" s="10">
        <v>91</v>
      </c>
      <c r="H32" s="10">
        <v>93</v>
      </c>
      <c r="I32" s="10">
        <v>184</v>
      </c>
      <c r="J32" s="3"/>
      <c r="K32" s="7">
        <v>84</v>
      </c>
      <c r="L32" s="10">
        <v>103</v>
      </c>
      <c r="M32" s="10">
        <v>182</v>
      </c>
      <c r="N32" s="10">
        <v>285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19">
        <f t="shared" si="4"/>
        <v>45.00673249551167</v>
      </c>
      <c r="W32" s="19">
        <f t="shared" si="5"/>
        <v>53.558165211281739</v>
      </c>
      <c r="X32" s="19">
        <f t="shared" si="6"/>
        <v>49.5205298013245</v>
      </c>
      <c r="Z32" s="6"/>
      <c r="AA32" s="25"/>
      <c r="AB32" s="24"/>
      <c r="AC32" s="24"/>
    </row>
    <row r="33" spans="1:29" ht="15" customHeight="1" x14ac:dyDescent="0.15">
      <c r="A33" s="7"/>
      <c r="B33" s="11">
        <v>282</v>
      </c>
      <c r="C33" s="11">
        <v>294</v>
      </c>
      <c r="D33" s="11">
        <v>576</v>
      </c>
      <c r="E33" s="3"/>
      <c r="F33" s="7"/>
      <c r="G33" s="11">
        <v>506</v>
      </c>
      <c r="H33" s="11">
        <v>470</v>
      </c>
      <c r="I33" s="11">
        <v>976</v>
      </c>
      <c r="J33" s="3"/>
      <c r="K33" s="7"/>
      <c r="L33" s="11">
        <v>532</v>
      </c>
      <c r="M33" s="11">
        <v>852</v>
      </c>
      <c r="N33" s="11">
        <v>1384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8">
        <f t="shared" si="4"/>
        <v>35.940305206463194</v>
      </c>
      <c r="W33" s="18">
        <f t="shared" si="5"/>
        <v>45.026598414132287</v>
      </c>
      <c r="X33" s="18">
        <f t="shared" si="6"/>
        <v>40.736423841059604</v>
      </c>
      <c r="Z33" s="6" t="s">
        <v>3</v>
      </c>
    </row>
    <row r="34" spans="1:29" ht="15" customHeight="1" x14ac:dyDescent="0.15">
      <c r="A34" s="7">
        <v>25</v>
      </c>
      <c r="B34" s="10">
        <v>47</v>
      </c>
      <c r="C34" s="10">
        <v>45</v>
      </c>
      <c r="D34" s="10">
        <v>92</v>
      </c>
      <c r="E34" s="3"/>
      <c r="F34" s="7">
        <v>55</v>
      </c>
      <c r="G34" s="10">
        <v>92</v>
      </c>
      <c r="H34" s="10">
        <v>98</v>
      </c>
      <c r="I34" s="10">
        <v>190</v>
      </c>
      <c r="J34" s="3"/>
      <c r="K34" s="7">
        <v>85</v>
      </c>
      <c r="L34" s="10">
        <v>90</v>
      </c>
      <c r="M34" s="10">
        <v>161</v>
      </c>
      <c r="N34" s="10">
        <v>251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8">
        <f t="shared" si="4"/>
        <v>24.562387791741472</v>
      </c>
      <c r="W34" s="18">
        <f t="shared" si="5"/>
        <v>35.441132189099669</v>
      </c>
      <c r="X34" s="18">
        <f t="shared" si="6"/>
        <v>30.304635761589406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50</v>
      </c>
      <c r="C35" s="10">
        <v>62</v>
      </c>
      <c r="D35" s="10">
        <v>112</v>
      </c>
      <c r="E35" s="3"/>
      <c r="F35" s="7">
        <v>56</v>
      </c>
      <c r="G35" s="10">
        <v>96</v>
      </c>
      <c r="H35" s="10">
        <v>91</v>
      </c>
      <c r="I35" s="10">
        <v>187</v>
      </c>
      <c r="J35" s="3"/>
      <c r="K35" s="7">
        <v>86</v>
      </c>
      <c r="L35" s="10">
        <v>83</v>
      </c>
      <c r="M35" s="10">
        <v>161</v>
      </c>
      <c r="N35" s="10">
        <v>244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8">
        <f t="shared" si="4"/>
        <v>14.48608617594255</v>
      </c>
      <c r="W35" s="18">
        <f t="shared" si="5"/>
        <v>25.855665964067047</v>
      </c>
      <c r="X35" s="18">
        <f t="shared" si="6"/>
        <v>20.487417218543047</v>
      </c>
      <c r="Z35" s="4" t="s">
        <v>25</v>
      </c>
      <c r="AA35" s="10">
        <f>SUM(AA5,AA12,AA19,AA26)</f>
        <v>784</v>
      </c>
      <c r="AB35" s="10">
        <f t="shared" ref="AA35:AB38" si="8">SUM(AB5,AB12,AB19,AB26)</f>
        <v>680</v>
      </c>
      <c r="AC35" s="10">
        <f>SUM(AA35:AB35)</f>
        <v>1464</v>
      </c>
    </row>
    <row r="36" spans="1:29" ht="15" customHeight="1" x14ac:dyDescent="0.15">
      <c r="A36" s="7">
        <v>27</v>
      </c>
      <c r="B36" s="10">
        <v>54</v>
      </c>
      <c r="C36" s="10">
        <v>47</v>
      </c>
      <c r="D36" s="10">
        <v>101</v>
      </c>
      <c r="E36" s="3"/>
      <c r="F36" s="7">
        <v>57</v>
      </c>
      <c r="G36" s="10">
        <v>86</v>
      </c>
      <c r="H36" s="10">
        <v>119</v>
      </c>
      <c r="I36" s="10">
        <v>205</v>
      </c>
      <c r="J36" s="3"/>
      <c r="K36" s="7">
        <v>87</v>
      </c>
      <c r="L36" s="10">
        <v>104</v>
      </c>
      <c r="M36" s="10">
        <v>172</v>
      </c>
      <c r="N36" s="10">
        <v>276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8">
        <f t="shared" si="4"/>
        <v>8.5166068222621192</v>
      </c>
      <c r="W36" s="18">
        <f t="shared" si="5"/>
        <v>17.304024892100774</v>
      </c>
      <c r="X36" s="18">
        <f t="shared" si="6"/>
        <v>13.154966887417219</v>
      </c>
      <c r="Z36" s="23" t="s">
        <v>26</v>
      </c>
      <c r="AA36" s="10">
        <f>SUM(AA6,AA13,AA20,AA27)</f>
        <v>4117</v>
      </c>
      <c r="AB36" s="10">
        <f t="shared" si="8"/>
        <v>3947</v>
      </c>
      <c r="AC36" s="13">
        <f>SUM(AA36:AB36)</f>
        <v>8064</v>
      </c>
    </row>
    <row r="37" spans="1:29" ht="15" customHeight="1" x14ac:dyDescent="0.15">
      <c r="A37" s="7">
        <v>28</v>
      </c>
      <c r="B37" s="10">
        <v>58</v>
      </c>
      <c r="C37" s="10">
        <v>43</v>
      </c>
      <c r="D37" s="10">
        <v>101</v>
      </c>
      <c r="E37" s="3"/>
      <c r="F37" s="7">
        <v>58</v>
      </c>
      <c r="G37" s="10">
        <v>92</v>
      </c>
      <c r="H37" s="10">
        <v>96</v>
      </c>
      <c r="I37" s="10">
        <v>188</v>
      </c>
      <c r="J37" s="3"/>
      <c r="K37" s="7">
        <v>88</v>
      </c>
      <c r="L37" s="10">
        <v>82</v>
      </c>
      <c r="M37" s="10">
        <v>157</v>
      </c>
      <c r="N37" s="10">
        <v>239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8">
        <f t="shared" si="4"/>
        <v>3.5121184919210053</v>
      </c>
      <c r="W37" s="18">
        <f t="shared" si="5"/>
        <v>9.0233865301615985</v>
      </c>
      <c r="X37" s="18">
        <f t="shared" si="6"/>
        <v>6.4211920529801318</v>
      </c>
      <c r="Z37" s="4" t="s">
        <v>31</v>
      </c>
      <c r="AA37" s="10">
        <f t="shared" si="8"/>
        <v>1822</v>
      </c>
      <c r="AB37" s="10">
        <f t="shared" si="8"/>
        <v>1805</v>
      </c>
      <c r="AC37" s="13">
        <f>SUM(AA37:AB37)</f>
        <v>3627</v>
      </c>
    </row>
    <row r="38" spans="1:29" ht="15" customHeight="1" x14ac:dyDescent="0.15">
      <c r="A38" s="7">
        <v>29</v>
      </c>
      <c r="B38" s="10">
        <v>48</v>
      </c>
      <c r="C38" s="10">
        <v>44</v>
      </c>
      <c r="D38" s="10">
        <v>92</v>
      </c>
      <c r="E38" s="3"/>
      <c r="F38" s="7">
        <v>59</v>
      </c>
      <c r="G38" s="10">
        <v>107</v>
      </c>
      <c r="H38" s="10">
        <v>83</v>
      </c>
      <c r="I38" s="10">
        <v>190</v>
      </c>
      <c r="J38" s="3"/>
      <c r="K38" s="7">
        <v>89</v>
      </c>
      <c r="L38" s="10">
        <v>87</v>
      </c>
      <c r="M38" s="10">
        <v>174</v>
      </c>
      <c r="N38" s="10">
        <v>261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8">
        <f t="shared" si="4"/>
        <v>0.8191202872531419</v>
      </c>
      <c r="W38" s="18">
        <f t="shared" si="5"/>
        <v>3.0412526347485698</v>
      </c>
      <c r="X38" s="18">
        <f t="shared" si="6"/>
        <v>1.9920529801324502</v>
      </c>
      <c r="Z38" s="4" t="s">
        <v>7</v>
      </c>
      <c r="AA38" s="10">
        <f t="shared" si="8"/>
        <v>2189</v>
      </c>
      <c r="AB38" s="10">
        <f t="shared" si="8"/>
        <v>3531</v>
      </c>
      <c r="AC38" s="13">
        <f>SUM(AA38:AB38)</f>
        <v>5720</v>
      </c>
    </row>
    <row r="39" spans="1:29" ht="15" customHeight="1" x14ac:dyDescent="0.15">
      <c r="A39" s="7"/>
      <c r="B39" s="11">
        <v>257</v>
      </c>
      <c r="C39" s="11">
        <v>241</v>
      </c>
      <c r="D39" s="11">
        <v>498</v>
      </c>
      <c r="E39" s="3"/>
      <c r="F39" s="7"/>
      <c r="G39" s="11">
        <v>473</v>
      </c>
      <c r="H39" s="11">
        <v>487</v>
      </c>
      <c r="I39" s="11">
        <v>960</v>
      </c>
      <c r="J39" s="3"/>
      <c r="K39" s="7"/>
      <c r="L39" s="11">
        <v>446</v>
      </c>
      <c r="M39" s="11">
        <v>825</v>
      </c>
      <c r="N39" s="11">
        <v>1271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8">
        <f t="shared" si="4"/>
        <v>4.4883303411131059E-2</v>
      </c>
      <c r="W39" s="18">
        <f t="shared" si="5"/>
        <v>0.48178259560373382</v>
      </c>
      <c r="X39" s="18">
        <f t="shared" si="6"/>
        <v>0.27549668874172184</v>
      </c>
      <c r="Z39" s="9" t="s">
        <v>24</v>
      </c>
      <c r="AA39" s="11">
        <f>SUM(AA35:AA38)</f>
        <v>8912</v>
      </c>
      <c r="AB39" s="11">
        <f>SUM(AB35:AB38)</f>
        <v>9963</v>
      </c>
      <c r="AC39" s="11">
        <f>SUM(AC35:AC38)</f>
        <v>18875</v>
      </c>
    </row>
    <row r="81" spans="7:9" x14ac:dyDescent="0.15">
      <c r="G81" s="21"/>
      <c r="H81" s="21"/>
      <c r="I81" s="21"/>
    </row>
    <row r="93" spans="7:9" x14ac:dyDescent="0.15">
      <c r="G93" s="21"/>
      <c r="H93" s="21"/>
      <c r="I93" s="21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mergeCells count="2">
    <mergeCell ref="F1:H1"/>
    <mergeCell ref="V2:W2"/>
  </mergeCells>
  <phoneticPr fontId="11"/>
  <pageMargins left="3.937007874015748E-2" right="3.937007874015748E-2" top="0.74803149606299213" bottom="0.35433070866141736" header="0.31496062992125984" footer="0.31496062992125984"/>
  <pageSetup paperSize="9" scale="8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AC121"/>
  <sheetViews>
    <sheetView zoomScale="85" zoomScaleNormal="85" workbookViewId="0">
      <selection activeCell="V2" sqref="V2:W2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0" t="s">
        <v>20</v>
      </c>
      <c r="F1" s="34" t="s">
        <v>36</v>
      </c>
      <c r="G1" s="35"/>
      <c r="H1" s="36"/>
      <c r="U1" s="26" t="s">
        <v>35</v>
      </c>
      <c r="X1" s="26"/>
    </row>
    <row r="2" spans="1:29" ht="13.5" customHeight="1" x14ac:dyDescent="0.15">
      <c r="V2" s="37">
        <v>46081</v>
      </c>
      <c r="W2" s="37"/>
      <c r="X2" s="30" t="s">
        <v>42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2"/>
      <c r="F3" s="4" t="s">
        <v>0</v>
      </c>
      <c r="G3" s="5" t="s">
        <v>1</v>
      </c>
      <c r="H3" s="5" t="s">
        <v>2</v>
      </c>
      <c r="I3" s="5" t="s">
        <v>3</v>
      </c>
      <c r="J3" s="22"/>
      <c r="K3" s="4" t="s">
        <v>0</v>
      </c>
      <c r="L3" s="5" t="s">
        <v>1</v>
      </c>
      <c r="M3" s="5" t="s">
        <v>2</v>
      </c>
      <c r="N3" s="5" t="s">
        <v>3</v>
      </c>
      <c r="O3" s="22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35</v>
      </c>
      <c r="C4" s="10">
        <v>15</v>
      </c>
      <c r="D4" s="10">
        <v>50</v>
      </c>
      <c r="E4" s="3"/>
      <c r="F4" s="7">
        <v>30</v>
      </c>
      <c r="G4" s="10">
        <v>56</v>
      </c>
      <c r="H4" s="10">
        <v>47</v>
      </c>
      <c r="I4" s="10">
        <v>103</v>
      </c>
      <c r="J4" s="3"/>
      <c r="K4" s="7">
        <v>60</v>
      </c>
      <c r="L4" s="10">
        <v>104</v>
      </c>
      <c r="M4" s="10">
        <v>128</v>
      </c>
      <c r="N4" s="10">
        <v>232</v>
      </c>
      <c r="O4" s="3"/>
      <c r="P4" s="7">
        <v>90</v>
      </c>
      <c r="Q4" s="10">
        <v>62</v>
      </c>
      <c r="R4" s="10">
        <v>141</v>
      </c>
      <c r="S4" s="10">
        <v>203</v>
      </c>
      <c r="U4" s="4" t="s">
        <v>4</v>
      </c>
      <c r="V4" s="15">
        <f>SUM(B9,B15,B21)</f>
        <v>782</v>
      </c>
      <c r="W4" s="15">
        <f>SUM(C9,C15,C21)</f>
        <v>678</v>
      </c>
      <c r="X4" s="15">
        <f>SUM(V4:W4)</f>
        <v>1460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26</v>
      </c>
      <c r="C5" s="10">
        <v>38</v>
      </c>
      <c r="D5" s="10">
        <v>64</v>
      </c>
      <c r="E5" s="3"/>
      <c r="F5" s="7">
        <v>31</v>
      </c>
      <c r="G5" s="10">
        <v>81</v>
      </c>
      <c r="H5" s="10">
        <v>57</v>
      </c>
      <c r="I5" s="10">
        <v>138</v>
      </c>
      <c r="J5" s="3"/>
      <c r="K5" s="7">
        <v>61</v>
      </c>
      <c r="L5" s="10">
        <v>112</v>
      </c>
      <c r="M5" s="10">
        <v>131</v>
      </c>
      <c r="N5" s="10">
        <v>243</v>
      </c>
      <c r="O5" s="3"/>
      <c r="P5" s="7">
        <v>91</v>
      </c>
      <c r="Q5" s="10">
        <v>49</v>
      </c>
      <c r="R5" s="10">
        <v>123</v>
      </c>
      <c r="S5" s="10">
        <v>172</v>
      </c>
      <c r="U5" s="4" t="s">
        <v>5</v>
      </c>
      <c r="V5" s="15">
        <f>SUM(B27,B33,B39,G9,G15,G21,G27,G33,G39,L9)</f>
        <v>4095</v>
      </c>
      <c r="W5" s="15">
        <f>SUM(C27,C33,C39,H9,H15,H21,H27,H33,H39,M9)</f>
        <v>3931</v>
      </c>
      <c r="X5" s="15">
        <f>SUM(V5:W5)</f>
        <v>8026</v>
      </c>
      <c r="Y5" s="2"/>
      <c r="Z5" s="4" t="s">
        <v>25</v>
      </c>
      <c r="AA5" s="10">
        <v>466</v>
      </c>
      <c r="AB5" s="10">
        <v>426</v>
      </c>
      <c r="AC5" s="10">
        <v>892</v>
      </c>
    </row>
    <row r="6" spans="1:29" ht="15" customHeight="1" x14ac:dyDescent="0.15">
      <c r="A6" s="7">
        <v>2</v>
      </c>
      <c r="B6" s="10">
        <v>36</v>
      </c>
      <c r="C6" s="10">
        <v>30</v>
      </c>
      <c r="D6" s="10">
        <v>66</v>
      </c>
      <c r="E6" s="3"/>
      <c r="F6" s="7">
        <v>32</v>
      </c>
      <c r="G6" s="10">
        <v>43</v>
      </c>
      <c r="H6" s="10">
        <v>43</v>
      </c>
      <c r="I6" s="10">
        <v>86</v>
      </c>
      <c r="J6" s="3"/>
      <c r="K6" s="7">
        <v>62</v>
      </c>
      <c r="L6" s="10">
        <v>125</v>
      </c>
      <c r="M6" s="10">
        <v>101</v>
      </c>
      <c r="N6" s="10">
        <v>226</v>
      </c>
      <c r="O6" s="3"/>
      <c r="P6" s="7">
        <v>92</v>
      </c>
      <c r="Q6" s="10">
        <v>47</v>
      </c>
      <c r="R6" s="10">
        <v>123</v>
      </c>
      <c r="S6" s="10">
        <v>170</v>
      </c>
      <c r="U6" s="8" t="s">
        <v>6</v>
      </c>
      <c r="V6" s="15">
        <f>SUM(L15,L21)</f>
        <v>1807</v>
      </c>
      <c r="W6" s="15">
        <f>SUM(M15,M21)</f>
        <v>1791</v>
      </c>
      <c r="X6" s="15">
        <f>SUM(V6:W6)</f>
        <v>3598</v>
      </c>
      <c r="Z6" s="23" t="s">
        <v>26</v>
      </c>
      <c r="AA6" s="10">
        <v>2413</v>
      </c>
      <c r="AB6" s="10">
        <v>2374</v>
      </c>
      <c r="AC6" s="10">
        <v>4787</v>
      </c>
    </row>
    <row r="7" spans="1:29" ht="15" customHeight="1" x14ac:dyDescent="0.15">
      <c r="A7" s="7">
        <v>3</v>
      </c>
      <c r="B7" s="10">
        <v>31</v>
      </c>
      <c r="C7" s="10">
        <v>35</v>
      </c>
      <c r="D7" s="10">
        <v>66</v>
      </c>
      <c r="E7" s="3"/>
      <c r="F7" s="7">
        <v>33</v>
      </c>
      <c r="G7" s="10">
        <v>58</v>
      </c>
      <c r="H7" s="10">
        <v>38</v>
      </c>
      <c r="I7" s="10">
        <v>96</v>
      </c>
      <c r="J7" s="3"/>
      <c r="K7" s="7">
        <v>63</v>
      </c>
      <c r="L7" s="10">
        <v>130</v>
      </c>
      <c r="M7" s="10">
        <v>155</v>
      </c>
      <c r="N7" s="10">
        <v>285</v>
      </c>
      <c r="O7" s="3"/>
      <c r="P7" s="7">
        <v>93</v>
      </c>
      <c r="Q7" s="10">
        <v>39</v>
      </c>
      <c r="R7" s="10">
        <v>111</v>
      </c>
      <c r="S7" s="10">
        <v>150</v>
      </c>
      <c r="U7" s="4" t="s">
        <v>7</v>
      </c>
      <c r="V7" s="15">
        <f>SUM(L27,L33,L39,Q9,Q15,Q21,Q27,Q33,Q39)</f>
        <v>2200</v>
      </c>
      <c r="W7" s="15">
        <f>SUM(M27,M33,M39,R9,R15,R21,R27,R33,R39)</f>
        <v>3524</v>
      </c>
      <c r="X7" s="15">
        <f>SUM(V7:W7)</f>
        <v>5724</v>
      </c>
      <c r="Z7" s="4" t="s">
        <v>31</v>
      </c>
      <c r="AA7" s="10">
        <v>1007</v>
      </c>
      <c r="AB7" s="10">
        <v>1025</v>
      </c>
      <c r="AC7" s="10">
        <v>2032</v>
      </c>
    </row>
    <row r="8" spans="1:29" ht="15" customHeight="1" x14ac:dyDescent="0.15">
      <c r="A8" s="7">
        <v>4</v>
      </c>
      <c r="B8" s="10">
        <v>65</v>
      </c>
      <c r="C8" s="10">
        <v>43</v>
      </c>
      <c r="D8" s="10">
        <v>108</v>
      </c>
      <c r="E8" s="3"/>
      <c r="F8" s="7">
        <v>34</v>
      </c>
      <c r="G8" s="10">
        <v>58</v>
      </c>
      <c r="H8" s="10">
        <v>44</v>
      </c>
      <c r="I8" s="10">
        <v>102</v>
      </c>
      <c r="J8" s="3"/>
      <c r="K8" s="7">
        <v>64</v>
      </c>
      <c r="L8" s="10">
        <v>141</v>
      </c>
      <c r="M8" s="10">
        <v>141</v>
      </c>
      <c r="N8" s="10">
        <v>282</v>
      </c>
      <c r="O8" s="3"/>
      <c r="P8" s="7">
        <v>94</v>
      </c>
      <c r="Q8" s="10">
        <v>42</v>
      </c>
      <c r="R8" s="10">
        <v>103</v>
      </c>
      <c r="S8" s="10">
        <v>145</v>
      </c>
      <c r="U8" s="17" t="s">
        <v>3</v>
      </c>
      <c r="V8" s="12">
        <f>SUM(V4:V7)</f>
        <v>8884</v>
      </c>
      <c r="W8" s="12">
        <f>SUM(W4:W7)</f>
        <v>9924</v>
      </c>
      <c r="X8" s="12">
        <f>SUM(X4:X7)</f>
        <v>18808</v>
      </c>
      <c r="Z8" s="4" t="s">
        <v>7</v>
      </c>
      <c r="AA8" s="10">
        <v>1350</v>
      </c>
      <c r="AB8" s="10">
        <v>2133</v>
      </c>
      <c r="AC8" s="10">
        <v>3483</v>
      </c>
    </row>
    <row r="9" spans="1:29" ht="15" customHeight="1" x14ac:dyDescent="0.15">
      <c r="A9" s="7"/>
      <c r="B9" s="11">
        <v>193</v>
      </c>
      <c r="C9" s="11">
        <v>161</v>
      </c>
      <c r="D9" s="11">
        <v>354</v>
      </c>
      <c r="E9" s="3"/>
      <c r="F9" s="7"/>
      <c r="G9" s="11">
        <v>296</v>
      </c>
      <c r="H9" s="11">
        <v>229</v>
      </c>
      <c r="I9" s="11">
        <v>525</v>
      </c>
      <c r="J9" s="3"/>
      <c r="K9" s="7"/>
      <c r="L9" s="12">
        <v>612</v>
      </c>
      <c r="M9" s="12">
        <v>656</v>
      </c>
      <c r="N9" s="12">
        <v>1268</v>
      </c>
      <c r="O9" s="3"/>
      <c r="P9" s="7"/>
      <c r="Q9" s="11">
        <v>239</v>
      </c>
      <c r="R9" s="11">
        <v>601</v>
      </c>
      <c r="S9" s="11">
        <v>840</v>
      </c>
      <c r="U9" s="4" t="s">
        <v>8</v>
      </c>
      <c r="V9" s="15">
        <f>SUM(G21,G27,G33,G39,L9)</f>
        <v>2548</v>
      </c>
      <c r="W9" s="15">
        <f>SUM(H21,H27,H33,H39,M9)</f>
        <v>2468</v>
      </c>
      <c r="X9" s="15">
        <f t="shared" ref="X9:X20" si="0">SUM(V9:W9)</f>
        <v>5016</v>
      </c>
      <c r="Z9" s="9" t="s">
        <v>24</v>
      </c>
      <c r="AA9" s="11">
        <f t="shared" ref="AA9:AB9" si="1">SUM(AA5:AA8)</f>
        <v>5236</v>
      </c>
      <c r="AB9" s="11">
        <f t="shared" si="1"/>
        <v>5958</v>
      </c>
      <c r="AC9" s="11">
        <f>SUM(AC5:AC8)</f>
        <v>11194</v>
      </c>
    </row>
    <row r="10" spans="1:29" ht="15" customHeight="1" x14ac:dyDescent="0.15">
      <c r="A10" s="7">
        <v>5</v>
      </c>
      <c r="B10" s="10">
        <v>40</v>
      </c>
      <c r="C10" s="10">
        <v>37</v>
      </c>
      <c r="D10" s="10">
        <v>77</v>
      </c>
      <c r="E10" s="3"/>
      <c r="F10" s="7">
        <v>35</v>
      </c>
      <c r="G10" s="10">
        <v>48</v>
      </c>
      <c r="H10" s="10">
        <v>45</v>
      </c>
      <c r="I10" s="10">
        <v>93</v>
      </c>
      <c r="J10" s="3"/>
      <c r="K10" s="7">
        <v>65</v>
      </c>
      <c r="L10" s="10">
        <v>159</v>
      </c>
      <c r="M10" s="10">
        <v>148</v>
      </c>
      <c r="N10" s="10">
        <v>307</v>
      </c>
      <c r="O10" s="3"/>
      <c r="P10" s="7">
        <v>95</v>
      </c>
      <c r="Q10" s="10">
        <v>22</v>
      </c>
      <c r="R10" s="10">
        <v>73</v>
      </c>
      <c r="S10" s="10">
        <v>95</v>
      </c>
      <c r="U10" s="4" t="s">
        <v>9</v>
      </c>
      <c r="V10" s="15">
        <f>SUM(G21,G27,G33,G39,L9,L15,L21,L27,L33,L39,Q9,Q15,Q21,Q27,Q33,Q39)</f>
        <v>6555</v>
      </c>
      <c r="W10" s="15">
        <f>SUM(H21,H27,H33,H39,M9,M15,M21,M27,M33,M39,R9,R15,R21,R27,R33,R39)</f>
        <v>7783</v>
      </c>
      <c r="X10" s="15">
        <f t="shared" si="0"/>
        <v>14338</v>
      </c>
      <c r="Z10" s="6" t="s">
        <v>28</v>
      </c>
    </row>
    <row r="11" spans="1:29" ht="15" customHeight="1" x14ac:dyDescent="0.15">
      <c r="A11" s="7">
        <v>6</v>
      </c>
      <c r="B11" s="10">
        <v>48</v>
      </c>
      <c r="C11" s="10">
        <v>29</v>
      </c>
      <c r="D11" s="10">
        <v>77</v>
      </c>
      <c r="E11" s="3"/>
      <c r="F11" s="7">
        <v>36</v>
      </c>
      <c r="G11" s="10">
        <v>74</v>
      </c>
      <c r="H11" s="10">
        <v>54</v>
      </c>
      <c r="I11" s="10">
        <v>128</v>
      </c>
      <c r="J11" s="3"/>
      <c r="K11" s="7">
        <v>66</v>
      </c>
      <c r="L11" s="10">
        <v>152</v>
      </c>
      <c r="M11" s="10">
        <v>170</v>
      </c>
      <c r="N11" s="10">
        <v>322</v>
      </c>
      <c r="O11" s="3"/>
      <c r="P11" s="7">
        <v>96</v>
      </c>
      <c r="Q11" s="10">
        <v>17</v>
      </c>
      <c r="R11" s="10">
        <v>66</v>
      </c>
      <c r="S11" s="10">
        <v>83</v>
      </c>
      <c r="U11" s="4" t="s">
        <v>10</v>
      </c>
      <c r="V11" s="15">
        <f>SUM(,G33,G39,L9,L15,L21,L27,L33,L39,Q9,Q15,Q21,Q27,Q33,Q39)</f>
        <v>5595</v>
      </c>
      <c r="W11" s="15">
        <f>SUM(,H33,H39,M9,M15,M21,M27,M33,M39,R9,R15,R21,R27,R33,R39)</f>
        <v>6918</v>
      </c>
      <c r="X11" s="15">
        <f t="shared" si="0"/>
        <v>12513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61</v>
      </c>
      <c r="C12" s="10">
        <v>49</v>
      </c>
      <c r="D12" s="10">
        <v>110</v>
      </c>
      <c r="E12" s="3"/>
      <c r="F12" s="7">
        <v>37</v>
      </c>
      <c r="G12" s="10">
        <v>77</v>
      </c>
      <c r="H12" s="10">
        <v>87</v>
      </c>
      <c r="I12" s="10">
        <v>164</v>
      </c>
      <c r="J12" s="3"/>
      <c r="K12" s="7">
        <v>67</v>
      </c>
      <c r="L12" s="10">
        <v>158</v>
      </c>
      <c r="M12" s="10">
        <v>167</v>
      </c>
      <c r="N12" s="10">
        <v>325</v>
      </c>
      <c r="O12" s="3"/>
      <c r="P12" s="7">
        <v>97</v>
      </c>
      <c r="Q12" s="10">
        <v>10</v>
      </c>
      <c r="R12" s="10">
        <v>37</v>
      </c>
      <c r="S12" s="10">
        <v>47</v>
      </c>
      <c r="U12" s="4" t="s">
        <v>11</v>
      </c>
      <c r="V12" s="15">
        <f>SUM(L9,L15,L21,L27,L33,L39,Q9,Q15,Q21,Q27,Q33,Q39)</f>
        <v>4619</v>
      </c>
      <c r="W12" s="15">
        <f>SUM(M9,M15,M21,M27,M33,M39,R9,R15,R21,R27,R33,R39)</f>
        <v>5971</v>
      </c>
      <c r="X12" s="15">
        <f t="shared" si="0"/>
        <v>10590</v>
      </c>
      <c r="Z12" s="4" t="s">
        <v>25</v>
      </c>
      <c r="AA12" s="10">
        <v>129</v>
      </c>
      <c r="AB12" s="10">
        <v>82</v>
      </c>
      <c r="AC12" s="10">
        <v>211</v>
      </c>
    </row>
    <row r="13" spans="1:29" ht="15" customHeight="1" x14ac:dyDescent="0.15">
      <c r="A13" s="7">
        <v>8</v>
      </c>
      <c r="B13" s="10">
        <v>52</v>
      </c>
      <c r="C13" s="10">
        <v>54</v>
      </c>
      <c r="D13" s="10">
        <v>106</v>
      </c>
      <c r="E13" s="3"/>
      <c r="F13" s="7">
        <v>38</v>
      </c>
      <c r="G13" s="10">
        <v>75</v>
      </c>
      <c r="H13" s="10">
        <v>78</v>
      </c>
      <c r="I13" s="10">
        <v>153</v>
      </c>
      <c r="J13" s="3"/>
      <c r="K13" s="7">
        <v>68</v>
      </c>
      <c r="L13" s="10">
        <v>180</v>
      </c>
      <c r="M13" s="10">
        <v>168</v>
      </c>
      <c r="N13" s="10">
        <v>348</v>
      </c>
      <c r="O13" s="3"/>
      <c r="P13" s="7">
        <v>98</v>
      </c>
      <c r="Q13" s="10">
        <v>10</v>
      </c>
      <c r="R13" s="10">
        <v>42</v>
      </c>
      <c r="S13" s="10">
        <v>52</v>
      </c>
      <c r="U13" s="9" t="s">
        <v>12</v>
      </c>
      <c r="V13" s="12">
        <f>SUM(L15,L21,L27,L33,L39,Q9,Q15,Q21,Q27,Q33,Q39)</f>
        <v>4007</v>
      </c>
      <c r="W13" s="12">
        <f>SUM(M15,M21,M27,M33,M39,R9,R15,R21,R27,R33,R39)</f>
        <v>5315</v>
      </c>
      <c r="X13" s="12">
        <f t="shared" si="0"/>
        <v>9322</v>
      </c>
      <c r="Z13" s="23" t="s">
        <v>26</v>
      </c>
      <c r="AA13" s="10">
        <v>526</v>
      </c>
      <c r="AB13" s="10">
        <v>535</v>
      </c>
      <c r="AC13" s="10">
        <v>1061</v>
      </c>
    </row>
    <row r="14" spans="1:29" ht="15" customHeight="1" x14ac:dyDescent="0.15">
      <c r="A14" s="7">
        <v>9</v>
      </c>
      <c r="B14" s="10">
        <v>62</v>
      </c>
      <c r="C14" s="10">
        <v>50</v>
      </c>
      <c r="D14" s="10">
        <v>112</v>
      </c>
      <c r="E14" s="3"/>
      <c r="F14" s="7">
        <v>39</v>
      </c>
      <c r="G14" s="10">
        <v>75</v>
      </c>
      <c r="H14" s="10">
        <v>84</v>
      </c>
      <c r="I14" s="10">
        <v>159</v>
      </c>
      <c r="J14" s="3"/>
      <c r="K14" s="7">
        <v>69</v>
      </c>
      <c r="L14" s="10">
        <v>156</v>
      </c>
      <c r="M14" s="10">
        <v>186</v>
      </c>
      <c r="N14" s="10">
        <v>342</v>
      </c>
      <c r="O14" s="3"/>
      <c r="P14" s="7">
        <v>99</v>
      </c>
      <c r="Q14" s="10">
        <v>12</v>
      </c>
      <c r="R14" s="10">
        <v>30</v>
      </c>
      <c r="S14" s="10">
        <v>42</v>
      </c>
      <c r="U14" s="4" t="s">
        <v>13</v>
      </c>
      <c r="V14" s="15">
        <f>SUM(L21,L27,L33,L39,Q9,Q15,Q21,Q27,Q33,Q39)</f>
        <v>3202</v>
      </c>
      <c r="W14" s="15">
        <f>SUM(M21,M27,M33,M39,R9,R15,R21,R27,R33,R39)</f>
        <v>4476</v>
      </c>
      <c r="X14" s="15">
        <f t="shared" si="0"/>
        <v>7678</v>
      </c>
      <c r="Z14" s="4" t="s">
        <v>31</v>
      </c>
      <c r="AA14" s="10">
        <v>248</v>
      </c>
      <c r="AB14" s="10">
        <v>256</v>
      </c>
      <c r="AC14" s="10">
        <v>504</v>
      </c>
    </row>
    <row r="15" spans="1:29" ht="15" customHeight="1" x14ac:dyDescent="0.15">
      <c r="A15" s="7"/>
      <c r="B15" s="11">
        <v>263</v>
      </c>
      <c r="C15" s="11">
        <v>219</v>
      </c>
      <c r="D15" s="11">
        <v>482</v>
      </c>
      <c r="E15" s="3"/>
      <c r="F15" s="7"/>
      <c r="G15" s="11">
        <v>349</v>
      </c>
      <c r="H15" s="11">
        <v>348</v>
      </c>
      <c r="I15" s="11">
        <v>697</v>
      </c>
      <c r="J15" s="3"/>
      <c r="K15" s="7"/>
      <c r="L15" s="11">
        <v>805</v>
      </c>
      <c r="M15" s="11">
        <v>839</v>
      </c>
      <c r="N15" s="11">
        <v>1644</v>
      </c>
      <c r="O15" s="3"/>
      <c r="P15" s="7"/>
      <c r="Q15" s="11">
        <v>71</v>
      </c>
      <c r="R15" s="11">
        <v>248</v>
      </c>
      <c r="S15" s="11">
        <v>319</v>
      </c>
      <c r="U15" s="4" t="s">
        <v>14</v>
      </c>
      <c r="V15" s="15">
        <f>SUM(L27,L33,L39,Q9,Q15,Q21,Q27,Q33,Q39)</f>
        <v>2200</v>
      </c>
      <c r="W15" s="15">
        <f>SUM(M27,M33,M39,R9,R15,R21,R27,R33,R39)</f>
        <v>3524</v>
      </c>
      <c r="X15" s="15">
        <f t="shared" si="0"/>
        <v>5724</v>
      </c>
      <c r="Z15" s="4" t="s">
        <v>7</v>
      </c>
      <c r="AA15" s="10">
        <v>266</v>
      </c>
      <c r="AB15" s="10">
        <v>428</v>
      </c>
      <c r="AC15" s="10">
        <v>694</v>
      </c>
    </row>
    <row r="16" spans="1:29" ht="15" customHeight="1" x14ac:dyDescent="0.15">
      <c r="A16" s="7">
        <v>10</v>
      </c>
      <c r="B16" s="10">
        <v>66</v>
      </c>
      <c r="C16" s="10">
        <v>53</v>
      </c>
      <c r="D16" s="10">
        <v>119</v>
      </c>
      <c r="E16" s="3"/>
      <c r="F16" s="7">
        <v>40</v>
      </c>
      <c r="G16" s="10">
        <v>102</v>
      </c>
      <c r="H16" s="10">
        <v>76</v>
      </c>
      <c r="I16" s="10">
        <v>178</v>
      </c>
      <c r="J16" s="3"/>
      <c r="K16" s="7">
        <v>70</v>
      </c>
      <c r="L16" s="10">
        <v>184</v>
      </c>
      <c r="M16" s="10">
        <v>187</v>
      </c>
      <c r="N16" s="10">
        <v>371</v>
      </c>
      <c r="O16" s="3"/>
      <c r="P16" s="7">
        <v>100</v>
      </c>
      <c r="Q16" s="10">
        <v>1</v>
      </c>
      <c r="R16" s="10">
        <v>18</v>
      </c>
      <c r="S16" s="10">
        <v>19</v>
      </c>
      <c r="U16" s="4" t="s">
        <v>15</v>
      </c>
      <c r="V16" s="15">
        <f>SUM(L33,L39,Q9,Q15,Q21,Q27,Q33,Q39)</f>
        <v>1286</v>
      </c>
      <c r="W16" s="15">
        <f>SUM(M33,M39,R9,R15,R21,R27,R33,R39)</f>
        <v>2557</v>
      </c>
      <c r="X16" s="15">
        <f t="shared" si="0"/>
        <v>3843</v>
      </c>
      <c r="Z16" s="9" t="s">
        <v>24</v>
      </c>
      <c r="AA16" s="11">
        <f t="shared" ref="AA16:AB16" si="2">SUM(AA12:AA15)</f>
        <v>1169</v>
      </c>
      <c r="AB16" s="11">
        <f t="shared" si="2"/>
        <v>1301</v>
      </c>
      <c r="AC16" s="11">
        <f>SUM(AC12:AC15)</f>
        <v>2470</v>
      </c>
    </row>
    <row r="17" spans="1:29" ht="15" customHeight="1" x14ac:dyDescent="0.15">
      <c r="A17" s="7">
        <v>11</v>
      </c>
      <c r="B17" s="10">
        <v>55</v>
      </c>
      <c r="C17" s="10">
        <v>71</v>
      </c>
      <c r="D17" s="10">
        <v>126</v>
      </c>
      <c r="E17" s="3"/>
      <c r="F17" s="7">
        <v>41</v>
      </c>
      <c r="G17" s="10">
        <v>91</v>
      </c>
      <c r="H17" s="10">
        <v>96</v>
      </c>
      <c r="I17" s="10">
        <v>187</v>
      </c>
      <c r="J17" s="3"/>
      <c r="K17" s="7">
        <v>71</v>
      </c>
      <c r="L17" s="10">
        <v>212</v>
      </c>
      <c r="M17" s="10">
        <v>168</v>
      </c>
      <c r="N17" s="10">
        <v>380</v>
      </c>
      <c r="O17" s="3"/>
      <c r="P17" s="7">
        <v>101</v>
      </c>
      <c r="Q17" s="10">
        <v>3</v>
      </c>
      <c r="R17" s="10">
        <v>9</v>
      </c>
      <c r="S17" s="10">
        <v>12</v>
      </c>
      <c r="U17" s="4" t="s">
        <v>16</v>
      </c>
      <c r="V17" s="15">
        <f>SUM(L39,Q9,Q15,Q21,Q27,Q33,Q39)</f>
        <v>762</v>
      </c>
      <c r="W17" s="15">
        <f>SUM(M39,R9,R15,R21,R27,R33,R39)</f>
        <v>1715</v>
      </c>
      <c r="X17" s="15">
        <f t="shared" si="0"/>
        <v>2477</v>
      </c>
      <c r="Z17" s="6" t="s">
        <v>29</v>
      </c>
    </row>
    <row r="18" spans="1:29" ht="15" customHeight="1" x14ac:dyDescent="0.15">
      <c r="A18" s="7">
        <v>12</v>
      </c>
      <c r="B18" s="10">
        <v>68</v>
      </c>
      <c r="C18" s="10">
        <v>58</v>
      </c>
      <c r="D18" s="10">
        <v>126</v>
      </c>
      <c r="E18" s="3"/>
      <c r="F18" s="7">
        <v>42</v>
      </c>
      <c r="G18" s="10">
        <v>85</v>
      </c>
      <c r="H18" s="10">
        <v>71</v>
      </c>
      <c r="I18" s="10">
        <v>156</v>
      </c>
      <c r="J18" s="3"/>
      <c r="K18" s="7">
        <v>72</v>
      </c>
      <c r="L18" s="10">
        <v>192</v>
      </c>
      <c r="M18" s="10">
        <v>205</v>
      </c>
      <c r="N18" s="13">
        <v>397</v>
      </c>
      <c r="O18" s="3"/>
      <c r="P18" s="7">
        <v>102</v>
      </c>
      <c r="Q18" s="10">
        <v>0</v>
      </c>
      <c r="R18" s="10">
        <v>10</v>
      </c>
      <c r="S18" s="10">
        <v>10</v>
      </c>
      <c r="U18" s="4" t="s">
        <v>17</v>
      </c>
      <c r="V18" s="15">
        <f>SUM(Q9,Q15,Q21,Q27,Q33,Q39)</f>
        <v>314</v>
      </c>
      <c r="W18" s="15">
        <f>SUM(R9,R15,R21,R27,R33,R39)</f>
        <v>898</v>
      </c>
      <c r="X18" s="15">
        <f t="shared" si="0"/>
        <v>1212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59</v>
      </c>
      <c r="C19" s="10">
        <v>50</v>
      </c>
      <c r="D19" s="10">
        <v>109</v>
      </c>
      <c r="E19" s="3"/>
      <c r="F19" s="7">
        <v>43</v>
      </c>
      <c r="G19" s="10">
        <v>84</v>
      </c>
      <c r="H19" s="10">
        <v>85</v>
      </c>
      <c r="I19" s="10">
        <v>169</v>
      </c>
      <c r="J19" s="3"/>
      <c r="K19" s="7">
        <v>73</v>
      </c>
      <c r="L19" s="10">
        <v>202</v>
      </c>
      <c r="M19" s="10">
        <v>191</v>
      </c>
      <c r="N19" s="10">
        <v>393</v>
      </c>
      <c r="O19" s="3"/>
      <c r="P19" s="7">
        <v>103</v>
      </c>
      <c r="Q19" s="10">
        <v>0</v>
      </c>
      <c r="R19" s="10">
        <v>7</v>
      </c>
      <c r="S19" s="10">
        <v>7</v>
      </c>
      <c r="U19" s="4" t="s">
        <v>18</v>
      </c>
      <c r="V19" s="15">
        <f>SUM(Q15,Q21,Q27,Q33,Q39)</f>
        <v>75</v>
      </c>
      <c r="W19" s="15">
        <f>SUM(R15,R21,R27,R33,R39)</f>
        <v>297</v>
      </c>
      <c r="X19" s="15">
        <f t="shared" si="0"/>
        <v>372</v>
      </c>
      <c r="Z19" s="4" t="s">
        <v>25</v>
      </c>
      <c r="AA19" s="10">
        <v>118</v>
      </c>
      <c r="AB19" s="10">
        <v>104</v>
      </c>
      <c r="AC19" s="10">
        <v>222</v>
      </c>
    </row>
    <row r="20" spans="1:29" ht="15" customHeight="1" x14ac:dyDescent="0.15">
      <c r="A20" s="7">
        <v>14</v>
      </c>
      <c r="B20" s="10">
        <v>78</v>
      </c>
      <c r="C20" s="10">
        <v>66</v>
      </c>
      <c r="D20" s="10">
        <v>144</v>
      </c>
      <c r="E20" s="3"/>
      <c r="F20" s="7">
        <v>44</v>
      </c>
      <c r="G20" s="10">
        <v>82</v>
      </c>
      <c r="H20" s="10">
        <v>104</v>
      </c>
      <c r="I20" s="10">
        <v>186</v>
      </c>
      <c r="J20" s="3"/>
      <c r="K20" s="7">
        <v>74</v>
      </c>
      <c r="L20" s="10">
        <v>212</v>
      </c>
      <c r="M20" s="10">
        <v>201</v>
      </c>
      <c r="N20" s="10">
        <v>413</v>
      </c>
      <c r="O20" s="3"/>
      <c r="P20" s="7">
        <v>104</v>
      </c>
      <c r="Q20" s="10">
        <v>0</v>
      </c>
      <c r="R20" s="10">
        <v>3</v>
      </c>
      <c r="S20" s="10">
        <v>3</v>
      </c>
      <c r="U20" s="4" t="s">
        <v>19</v>
      </c>
      <c r="V20" s="15">
        <f>SUM(Q21,Q27,Q33,Q39)</f>
        <v>4</v>
      </c>
      <c r="W20" s="15">
        <f>SUM(R21,R27,R33,R39)</f>
        <v>49</v>
      </c>
      <c r="X20" s="15">
        <f t="shared" si="0"/>
        <v>53</v>
      </c>
      <c r="Z20" s="23" t="s">
        <v>26</v>
      </c>
      <c r="AA20" s="10">
        <v>781</v>
      </c>
      <c r="AB20" s="10">
        <v>665</v>
      </c>
      <c r="AC20" s="10">
        <v>1446</v>
      </c>
    </row>
    <row r="21" spans="1:29" ht="15" customHeight="1" x14ac:dyDescent="0.15">
      <c r="A21" s="7"/>
      <c r="B21" s="11">
        <v>326</v>
      </c>
      <c r="C21" s="11">
        <v>298</v>
      </c>
      <c r="D21" s="11">
        <v>624</v>
      </c>
      <c r="E21" s="3"/>
      <c r="F21" s="7"/>
      <c r="G21" s="11">
        <v>444</v>
      </c>
      <c r="H21" s="11">
        <v>432</v>
      </c>
      <c r="I21" s="11">
        <v>876</v>
      </c>
      <c r="J21" s="3"/>
      <c r="K21" s="7"/>
      <c r="L21" s="12">
        <v>1002</v>
      </c>
      <c r="M21" s="12">
        <v>952</v>
      </c>
      <c r="N21" s="12">
        <v>1954</v>
      </c>
      <c r="O21" s="3"/>
      <c r="P21" s="7"/>
      <c r="Q21" s="11">
        <v>4</v>
      </c>
      <c r="R21" s="11">
        <v>47</v>
      </c>
      <c r="S21" s="11">
        <v>51</v>
      </c>
      <c r="Z21" s="4" t="s">
        <v>31</v>
      </c>
      <c r="AA21" s="10">
        <v>341</v>
      </c>
      <c r="AB21" s="10">
        <v>318</v>
      </c>
      <c r="AC21" s="10">
        <v>659</v>
      </c>
    </row>
    <row r="22" spans="1:29" ht="15" customHeight="1" x14ac:dyDescent="0.15">
      <c r="A22" s="7">
        <v>15</v>
      </c>
      <c r="B22" s="10">
        <v>79</v>
      </c>
      <c r="C22" s="10">
        <v>66</v>
      </c>
      <c r="D22" s="10">
        <v>145</v>
      </c>
      <c r="E22" s="3"/>
      <c r="F22" s="7">
        <v>45</v>
      </c>
      <c r="G22" s="10">
        <v>86</v>
      </c>
      <c r="H22" s="10">
        <v>74</v>
      </c>
      <c r="I22" s="10">
        <v>160</v>
      </c>
      <c r="J22" s="3"/>
      <c r="K22" s="7">
        <v>75</v>
      </c>
      <c r="L22" s="10">
        <v>240</v>
      </c>
      <c r="M22" s="10">
        <v>262</v>
      </c>
      <c r="N22" s="10">
        <v>502</v>
      </c>
      <c r="O22" s="3"/>
      <c r="P22" s="7">
        <v>105</v>
      </c>
      <c r="Q22" s="10">
        <v>0</v>
      </c>
      <c r="R22" s="10">
        <v>1</v>
      </c>
      <c r="S22" s="10">
        <v>1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367</v>
      </c>
      <c r="AB22" s="10">
        <v>603</v>
      </c>
      <c r="AC22" s="10">
        <v>970</v>
      </c>
    </row>
    <row r="23" spans="1:29" ht="15" customHeight="1" x14ac:dyDescent="0.15">
      <c r="A23" s="7">
        <v>16</v>
      </c>
      <c r="B23" s="10">
        <v>70</v>
      </c>
      <c r="C23" s="10">
        <v>74</v>
      </c>
      <c r="D23" s="10">
        <v>144</v>
      </c>
      <c r="E23" s="3"/>
      <c r="F23" s="7">
        <v>46</v>
      </c>
      <c r="G23" s="10">
        <v>97</v>
      </c>
      <c r="H23" s="10">
        <v>99</v>
      </c>
      <c r="I23" s="10">
        <v>196</v>
      </c>
      <c r="J23" s="3"/>
      <c r="K23" s="7">
        <v>76</v>
      </c>
      <c r="L23" s="10">
        <v>234</v>
      </c>
      <c r="M23" s="10">
        <v>208</v>
      </c>
      <c r="N23" s="10">
        <v>442</v>
      </c>
      <c r="O23" s="3"/>
      <c r="P23" s="7">
        <v>106</v>
      </c>
      <c r="Q23" s="10">
        <v>0</v>
      </c>
      <c r="R23" s="10">
        <v>0</v>
      </c>
      <c r="S23" s="10">
        <v>0</v>
      </c>
      <c r="U23" s="4" t="s">
        <v>4</v>
      </c>
      <c r="V23" s="18">
        <f>V4/$V$8*100</f>
        <v>8.8023412877082396</v>
      </c>
      <c r="W23" s="18">
        <f>W4/$W$8*100</f>
        <v>6.8319226118500609</v>
      </c>
      <c r="X23" s="18">
        <f>X4/$X$8*100</f>
        <v>7.7626541897065078</v>
      </c>
      <c r="Z23" s="9" t="s">
        <v>24</v>
      </c>
      <c r="AA23" s="11">
        <f t="shared" ref="AA23:AB23" si="3">SUM(AA19:AA22)</f>
        <v>1607</v>
      </c>
      <c r="AB23" s="11">
        <f t="shared" si="3"/>
        <v>1690</v>
      </c>
      <c r="AC23" s="11">
        <f>SUM(AC19:AC22)</f>
        <v>3297</v>
      </c>
    </row>
    <row r="24" spans="1:29" ht="15" customHeight="1" x14ac:dyDescent="0.15">
      <c r="A24" s="7">
        <v>17</v>
      </c>
      <c r="B24" s="10">
        <v>83</v>
      </c>
      <c r="C24" s="10">
        <v>85</v>
      </c>
      <c r="D24" s="10">
        <v>168</v>
      </c>
      <c r="E24" s="3"/>
      <c r="F24" s="7">
        <v>47</v>
      </c>
      <c r="G24" s="10">
        <v>112</v>
      </c>
      <c r="H24" s="10">
        <v>80</v>
      </c>
      <c r="I24" s="10">
        <v>192</v>
      </c>
      <c r="J24" s="3"/>
      <c r="K24" s="7">
        <v>77</v>
      </c>
      <c r="L24" s="10">
        <v>228</v>
      </c>
      <c r="M24" s="10">
        <v>241</v>
      </c>
      <c r="N24" s="10">
        <v>469</v>
      </c>
      <c r="O24" s="3"/>
      <c r="P24" s="7">
        <v>107</v>
      </c>
      <c r="Q24" s="10">
        <v>0</v>
      </c>
      <c r="R24" s="10">
        <v>1</v>
      </c>
      <c r="S24" s="10">
        <v>1</v>
      </c>
      <c r="U24" s="4" t="s">
        <v>5</v>
      </c>
      <c r="V24" s="18">
        <f>V5/$V$8*100</f>
        <v>46.094101755965781</v>
      </c>
      <c r="W24" s="18">
        <f>W5/$W$8*100</f>
        <v>39.611043933897619</v>
      </c>
      <c r="X24" s="18">
        <f>X5/$X$8*100</f>
        <v>42.673330497660572</v>
      </c>
      <c r="Z24" s="6" t="s">
        <v>30</v>
      </c>
    </row>
    <row r="25" spans="1:29" ht="15" customHeight="1" x14ac:dyDescent="0.15">
      <c r="A25" s="7">
        <v>18</v>
      </c>
      <c r="B25" s="10">
        <v>70</v>
      </c>
      <c r="C25" s="10">
        <v>66</v>
      </c>
      <c r="D25" s="10">
        <v>136</v>
      </c>
      <c r="E25" s="3"/>
      <c r="F25" s="7">
        <v>48</v>
      </c>
      <c r="G25" s="10">
        <v>123</v>
      </c>
      <c r="H25" s="10">
        <v>87</v>
      </c>
      <c r="I25" s="10">
        <v>210</v>
      </c>
      <c r="J25" s="3"/>
      <c r="K25" s="7">
        <v>78</v>
      </c>
      <c r="L25" s="10">
        <v>134</v>
      </c>
      <c r="M25" s="10">
        <v>127</v>
      </c>
      <c r="N25" s="10">
        <v>261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8">
        <f>V6/$V$8*100</f>
        <v>20.339936965330931</v>
      </c>
      <c r="W25" s="18">
        <f>W6/$W$8*100</f>
        <v>18.047158403869407</v>
      </c>
      <c r="X25" s="18">
        <f>X6/$X$8*100</f>
        <v>19.130157379838366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58</v>
      </c>
      <c r="C26" s="10">
        <v>60</v>
      </c>
      <c r="D26" s="10">
        <v>118</v>
      </c>
      <c r="E26" s="3"/>
      <c r="F26" s="7">
        <v>49</v>
      </c>
      <c r="G26" s="10">
        <v>98</v>
      </c>
      <c r="H26" s="10">
        <v>93</v>
      </c>
      <c r="I26" s="10">
        <v>191</v>
      </c>
      <c r="J26" s="3"/>
      <c r="K26" s="7">
        <v>79</v>
      </c>
      <c r="L26" s="10">
        <v>78</v>
      </c>
      <c r="M26" s="10">
        <v>129</v>
      </c>
      <c r="N26" s="10">
        <v>207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8">
        <f>V7/$V$8*100</f>
        <v>24.763619990995046</v>
      </c>
      <c r="W26" s="18">
        <f>W7/$W$8*100</f>
        <v>35.509875050382909</v>
      </c>
      <c r="X26" s="18">
        <f>X7/$X$8*100</f>
        <v>30.433857932794556</v>
      </c>
      <c r="Z26" s="4" t="s">
        <v>25</v>
      </c>
      <c r="AA26" s="10">
        <v>69</v>
      </c>
      <c r="AB26" s="10">
        <v>66</v>
      </c>
      <c r="AC26" s="10">
        <v>135</v>
      </c>
    </row>
    <row r="27" spans="1:29" ht="15" customHeight="1" x14ac:dyDescent="0.15">
      <c r="A27" s="7"/>
      <c r="B27" s="11">
        <v>360</v>
      </c>
      <c r="C27" s="11">
        <v>351</v>
      </c>
      <c r="D27" s="11">
        <v>711</v>
      </c>
      <c r="E27" s="3"/>
      <c r="F27" s="7"/>
      <c r="G27" s="11">
        <v>516</v>
      </c>
      <c r="H27" s="11">
        <v>433</v>
      </c>
      <c r="I27" s="11">
        <v>949</v>
      </c>
      <c r="J27" s="3"/>
      <c r="K27" s="7"/>
      <c r="L27" s="11">
        <v>914</v>
      </c>
      <c r="M27" s="11">
        <v>967</v>
      </c>
      <c r="N27" s="11">
        <v>1881</v>
      </c>
      <c r="O27" s="3"/>
      <c r="P27" s="7"/>
      <c r="Q27" s="12">
        <v>0</v>
      </c>
      <c r="R27" s="12">
        <v>2</v>
      </c>
      <c r="S27" s="12">
        <v>2</v>
      </c>
      <c r="U27" s="17" t="s">
        <v>3</v>
      </c>
      <c r="V27" s="19">
        <f>SUM(V23:V26)</f>
        <v>100</v>
      </c>
      <c r="W27" s="19">
        <f>SUM(W23:W26)</f>
        <v>100</v>
      </c>
      <c r="X27" s="19">
        <f>SUM(X23:X26)</f>
        <v>100</v>
      </c>
      <c r="Z27" s="23" t="s">
        <v>26</v>
      </c>
      <c r="AA27" s="10">
        <v>375</v>
      </c>
      <c r="AB27" s="10">
        <v>357</v>
      </c>
      <c r="AC27" s="10">
        <v>732</v>
      </c>
    </row>
    <row r="28" spans="1:29" ht="15" customHeight="1" x14ac:dyDescent="0.15">
      <c r="A28" s="7">
        <v>20</v>
      </c>
      <c r="B28" s="10">
        <v>67</v>
      </c>
      <c r="C28" s="10">
        <v>60</v>
      </c>
      <c r="D28" s="10">
        <v>127</v>
      </c>
      <c r="E28" s="3"/>
      <c r="F28" s="7">
        <v>50</v>
      </c>
      <c r="G28" s="10">
        <v>111</v>
      </c>
      <c r="H28" s="10">
        <v>93</v>
      </c>
      <c r="I28" s="10">
        <v>204</v>
      </c>
      <c r="J28" s="3"/>
      <c r="K28" s="7">
        <v>80</v>
      </c>
      <c r="L28" s="10">
        <v>108</v>
      </c>
      <c r="M28" s="10">
        <v>157</v>
      </c>
      <c r="N28" s="10">
        <v>265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8">
        <f t="shared" ref="V28:V39" si="4">V9/$V$8*100</f>
        <v>28.680774425934263</v>
      </c>
      <c r="W28" s="18">
        <f t="shared" ref="W28:W39" si="5">W9/$W$8*100</f>
        <v>24.869004433696091</v>
      </c>
      <c r="X28" s="18">
        <f t="shared" ref="X28:X39" si="6">X9/$X$8*100</f>
        <v>26.669502339430029</v>
      </c>
      <c r="Z28" s="4" t="s">
        <v>31</v>
      </c>
      <c r="AA28" s="10">
        <v>211</v>
      </c>
      <c r="AB28" s="10">
        <v>192</v>
      </c>
      <c r="AC28" s="10">
        <v>403</v>
      </c>
    </row>
    <row r="29" spans="1:29" ht="15" customHeight="1" x14ac:dyDescent="0.15">
      <c r="A29" s="7">
        <v>21</v>
      </c>
      <c r="B29" s="10">
        <v>52</v>
      </c>
      <c r="C29" s="10">
        <v>62</v>
      </c>
      <c r="D29" s="10">
        <v>114</v>
      </c>
      <c r="E29" s="3"/>
      <c r="F29" s="7">
        <v>51</v>
      </c>
      <c r="G29" s="10">
        <v>95</v>
      </c>
      <c r="H29" s="10">
        <v>97</v>
      </c>
      <c r="I29" s="10">
        <v>192</v>
      </c>
      <c r="J29" s="3"/>
      <c r="K29" s="7">
        <v>81</v>
      </c>
      <c r="L29" s="10">
        <v>118</v>
      </c>
      <c r="M29" s="10">
        <v>170</v>
      </c>
      <c r="N29" s="10">
        <v>288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8">
        <f t="shared" si="4"/>
        <v>73.784331382260248</v>
      </c>
      <c r="W29" s="18">
        <f t="shared" si="5"/>
        <v>78.426037887948411</v>
      </c>
      <c r="X29" s="18">
        <f t="shared" si="6"/>
        <v>76.233517652062957</v>
      </c>
      <c r="Z29" s="4" t="s">
        <v>7</v>
      </c>
      <c r="AA29" s="10">
        <v>217</v>
      </c>
      <c r="AB29" s="10">
        <v>360</v>
      </c>
      <c r="AC29" s="10">
        <v>577</v>
      </c>
    </row>
    <row r="30" spans="1:29" ht="15" customHeight="1" x14ac:dyDescent="0.15">
      <c r="A30" s="7">
        <v>22</v>
      </c>
      <c r="B30" s="10">
        <v>52</v>
      </c>
      <c r="C30" s="10">
        <v>73</v>
      </c>
      <c r="D30" s="10">
        <v>125</v>
      </c>
      <c r="E30" s="3"/>
      <c r="F30" s="7">
        <v>52</v>
      </c>
      <c r="G30" s="10">
        <v>102</v>
      </c>
      <c r="H30" s="10">
        <v>101</v>
      </c>
      <c r="I30" s="10">
        <v>203</v>
      </c>
      <c r="J30" s="3"/>
      <c r="K30" s="7">
        <v>82</v>
      </c>
      <c r="L30" s="10">
        <v>111</v>
      </c>
      <c r="M30" s="10">
        <v>152</v>
      </c>
      <c r="N30" s="10">
        <v>263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8">
        <f t="shared" si="4"/>
        <v>62.978388113462401</v>
      </c>
      <c r="W30" s="18">
        <f t="shared" si="5"/>
        <v>69.709794437726728</v>
      </c>
      <c r="X30" s="18">
        <f t="shared" si="6"/>
        <v>66.530199914929824</v>
      </c>
      <c r="Z30" s="9" t="s">
        <v>24</v>
      </c>
      <c r="AA30" s="11">
        <f t="shared" ref="AA30:AB30" si="7">SUM(AA26:AA29)</f>
        <v>872</v>
      </c>
      <c r="AB30" s="11">
        <f t="shared" si="7"/>
        <v>975</v>
      </c>
      <c r="AC30" s="11">
        <f>SUM(AC26:AC29)</f>
        <v>1847</v>
      </c>
    </row>
    <row r="31" spans="1:29" ht="15" customHeight="1" x14ac:dyDescent="0.15">
      <c r="A31" s="7">
        <v>23</v>
      </c>
      <c r="B31" s="10">
        <v>52</v>
      </c>
      <c r="C31" s="10">
        <v>44</v>
      </c>
      <c r="D31" s="10">
        <v>96</v>
      </c>
      <c r="E31" s="3"/>
      <c r="F31" s="7">
        <v>53</v>
      </c>
      <c r="G31" s="10">
        <v>105</v>
      </c>
      <c r="H31" s="10">
        <v>81</v>
      </c>
      <c r="I31" s="10">
        <v>186</v>
      </c>
      <c r="J31" s="3"/>
      <c r="K31" s="7">
        <v>83</v>
      </c>
      <c r="L31" s="10">
        <v>97</v>
      </c>
      <c r="M31" s="10">
        <v>183</v>
      </c>
      <c r="N31" s="10">
        <v>280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8">
        <f t="shared" si="4"/>
        <v>51.992345790184601</v>
      </c>
      <c r="W31" s="18">
        <f t="shared" si="5"/>
        <v>60.16727126158807</v>
      </c>
      <c r="X31" s="18">
        <f t="shared" si="6"/>
        <v>56.305827307528709</v>
      </c>
      <c r="Z31" s="6"/>
    </row>
    <row r="32" spans="1:29" ht="15" customHeight="1" x14ac:dyDescent="0.15">
      <c r="A32" s="7">
        <v>24</v>
      </c>
      <c r="B32" s="10">
        <v>69</v>
      </c>
      <c r="C32" s="10">
        <v>55</v>
      </c>
      <c r="D32" s="10">
        <v>124</v>
      </c>
      <c r="E32" s="3"/>
      <c r="F32" s="7">
        <v>54</v>
      </c>
      <c r="G32" s="10">
        <v>94</v>
      </c>
      <c r="H32" s="10">
        <v>93</v>
      </c>
      <c r="I32" s="10">
        <v>187</v>
      </c>
      <c r="J32" s="3"/>
      <c r="K32" s="7">
        <v>84</v>
      </c>
      <c r="L32" s="10">
        <v>90</v>
      </c>
      <c r="M32" s="10">
        <v>180</v>
      </c>
      <c r="N32" s="10">
        <v>270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19">
        <f t="shared" si="4"/>
        <v>45.103556956325981</v>
      </c>
      <c r="W32" s="19">
        <f t="shared" si="5"/>
        <v>53.55703345425232</v>
      </c>
      <c r="X32" s="19">
        <f t="shared" si="6"/>
        <v>49.564015312632918</v>
      </c>
      <c r="Z32" s="6"/>
      <c r="AA32" s="25"/>
      <c r="AB32" s="24"/>
      <c r="AC32" s="24"/>
    </row>
    <row r="33" spans="1:29" ht="15" customHeight="1" x14ac:dyDescent="0.15">
      <c r="A33" s="7"/>
      <c r="B33" s="11">
        <v>292</v>
      </c>
      <c r="C33" s="11">
        <v>294</v>
      </c>
      <c r="D33" s="11">
        <v>586</v>
      </c>
      <c r="E33" s="3"/>
      <c r="F33" s="7"/>
      <c r="G33" s="11">
        <v>507</v>
      </c>
      <c r="H33" s="11">
        <v>465</v>
      </c>
      <c r="I33" s="11">
        <v>972</v>
      </c>
      <c r="J33" s="3"/>
      <c r="K33" s="7"/>
      <c r="L33" s="11">
        <v>524</v>
      </c>
      <c r="M33" s="11">
        <v>842</v>
      </c>
      <c r="N33" s="11">
        <v>1366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8">
        <f t="shared" si="4"/>
        <v>36.042323277802794</v>
      </c>
      <c r="W33" s="18">
        <f t="shared" si="5"/>
        <v>45.102781136638455</v>
      </c>
      <c r="X33" s="18">
        <f t="shared" si="6"/>
        <v>40.823054019566143</v>
      </c>
      <c r="Z33" s="6" t="s">
        <v>3</v>
      </c>
    </row>
    <row r="34" spans="1:29" ht="15" customHeight="1" x14ac:dyDescent="0.15">
      <c r="A34" s="7">
        <v>25</v>
      </c>
      <c r="B34" s="10">
        <v>47</v>
      </c>
      <c r="C34" s="10">
        <v>44</v>
      </c>
      <c r="D34" s="10">
        <v>91</v>
      </c>
      <c r="E34" s="3"/>
      <c r="F34" s="7">
        <v>55</v>
      </c>
      <c r="G34" s="10">
        <v>94</v>
      </c>
      <c r="H34" s="10">
        <v>93</v>
      </c>
      <c r="I34" s="10">
        <v>187</v>
      </c>
      <c r="J34" s="3"/>
      <c r="K34" s="7">
        <v>85</v>
      </c>
      <c r="L34" s="10">
        <v>95</v>
      </c>
      <c r="M34" s="10">
        <v>156</v>
      </c>
      <c r="N34" s="10">
        <v>251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8">
        <f t="shared" si="4"/>
        <v>24.763619990995046</v>
      </c>
      <c r="W34" s="18">
        <f t="shared" si="5"/>
        <v>35.509875050382909</v>
      </c>
      <c r="X34" s="18">
        <f t="shared" si="6"/>
        <v>30.433857932794556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47</v>
      </c>
      <c r="C35" s="10">
        <v>58</v>
      </c>
      <c r="D35" s="10">
        <v>105</v>
      </c>
      <c r="E35" s="3"/>
      <c r="F35" s="7">
        <v>56</v>
      </c>
      <c r="G35" s="10">
        <v>97</v>
      </c>
      <c r="H35" s="10">
        <v>94</v>
      </c>
      <c r="I35" s="10">
        <v>191</v>
      </c>
      <c r="J35" s="3"/>
      <c r="K35" s="7">
        <v>86</v>
      </c>
      <c r="L35" s="10">
        <v>86</v>
      </c>
      <c r="M35" s="10">
        <v>165</v>
      </c>
      <c r="N35" s="10">
        <v>251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8">
        <f t="shared" si="4"/>
        <v>14.475461503827106</v>
      </c>
      <c r="W35" s="18">
        <f t="shared" si="5"/>
        <v>25.765820233776704</v>
      </c>
      <c r="X35" s="18">
        <f t="shared" si="6"/>
        <v>20.432794555508295</v>
      </c>
      <c r="Z35" s="4" t="s">
        <v>25</v>
      </c>
      <c r="AA35" s="10">
        <f>SUM(AA5,AA12,AA19,AA26)</f>
        <v>782</v>
      </c>
      <c r="AB35" s="10">
        <f t="shared" ref="AA35:AB38" si="8">SUM(AB5,AB12,AB19,AB26)</f>
        <v>678</v>
      </c>
      <c r="AC35" s="10">
        <f>SUM(AA35:AB35)</f>
        <v>1460</v>
      </c>
    </row>
    <row r="36" spans="1:29" ht="15" customHeight="1" x14ac:dyDescent="0.15">
      <c r="A36" s="7">
        <v>27</v>
      </c>
      <c r="B36" s="10">
        <v>53</v>
      </c>
      <c r="C36" s="10">
        <v>48</v>
      </c>
      <c r="D36" s="10">
        <v>101</v>
      </c>
      <c r="E36" s="3"/>
      <c r="F36" s="7">
        <v>57</v>
      </c>
      <c r="G36" s="10">
        <v>82</v>
      </c>
      <c r="H36" s="10">
        <v>118</v>
      </c>
      <c r="I36" s="10">
        <v>200</v>
      </c>
      <c r="J36" s="3"/>
      <c r="K36" s="7">
        <v>87</v>
      </c>
      <c r="L36" s="10">
        <v>95</v>
      </c>
      <c r="M36" s="10">
        <v>164</v>
      </c>
      <c r="N36" s="10">
        <v>259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8">
        <f t="shared" si="4"/>
        <v>8.5772174696082857</v>
      </c>
      <c r="W36" s="18">
        <f t="shared" si="5"/>
        <v>17.281338170092706</v>
      </c>
      <c r="X36" s="18">
        <f t="shared" si="6"/>
        <v>13.169927690344535</v>
      </c>
      <c r="Z36" s="23" t="s">
        <v>26</v>
      </c>
      <c r="AA36" s="10">
        <f t="shared" si="8"/>
        <v>4095</v>
      </c>
      <c r="AB36" s="10">
        <f t="shared" si="8"/>
        <v>3931</v>
      </c>
      <c r="AC36" s="13">
        <f>SUM(AA36:AB36)</f>
        <v>8026</v>
      </c>
    </row>
    <row r="37" spans="1:29" ht="15" customHeight="1" x14ac:dyDescent="0.15">
      <c r="A37" s="7">
        <v>28</v>
      </c>
      <c r="B37" s="10">
        <v>61</v>
      </c>
      <c r="C37" s="10">
        <v>46</v>
      </c>
      <c r="D37" s="10">
        <v>107</v>
      </c>
      <c r="E37" s="3"/>
      <c r="F37" s="7">
        <v>58</v>
      </c>
      <c r="G37" s="10">
        <v>92</v>
      </c>
      <c r="H37" s="10">
        <v>98</v>
      </c>
      <c r="I37" s="10">
        <v>190</v>
      </c>
      <c r="J37" s="3"/>
      <c r="K37" s="7">
        <v>88</v>
      </c>
      <c r="L37" s="10">
        <v>85</v>
      </c>
      <c r="M37" s="10">
        <v>167</v>
      </c>
      <c r="N37" s="10">
        <v>252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8">
        <f t="shared" si="4"/>
        <v>3.534443944169293</v>
      </c>
      <c r="W37" s="18">
        <f t="shared" si="5"/>
        <v>9.0487706569931472</v>
      </c>
      <c r="X37" s="18">
        <f t="shared" si="6"/>
        <v>6.4440663547426631</v>
      </c>
      <c r="Z37" s="4" t="s">
        <v>31</v>
      </c>
      <c r="AA37" s="10">
        <f t="shared" si="8"/>
        <v>1807</v>
      </c>
      <c r="AB37" s="10">
        <f t="shared" si="8"/>
        <v>1791</v>
      </c>
      <c r="AC37" s="13">
        <f>SUM(AA37:AB37)</f>
        <v>3598</v>
      </c>
    </row>
    <row r="38" spans="1:29" ht="15" customHeight="1" x14ac:dyDescent="0.15">
      <c r="A38" s="7">
        <v>29</v>
      </c>
      <c r="B38" s="10">
        <v>42</v>
      </c>
      <c r="C38" s="10">
        <v>45</v>
      </c>
      <c r="D38" s="10">
        <v>87</v>
      </c>
      <c r="E38" s="3"/>
      <c r="F38" s="7">
        <v>59</v>
      </c>
      <c r="G38" s="10">
        <v>104</v>
      </c>
      <c r="H38" s="10">
        <v>79</v>
      </c>
      <c r="I38" s="10">
        <v>183</v>
      </c>
      <c r="J38" s="3"/>
      <c r="K38" s="7">
        <v>89</v>
      </c>
      <c r="L38" s="10">
        <v>87</v>
      </c>
      <c r="M38" s="10">
        <v>165</v>
      </c>
      <c r="N38" s="10">
        <v>252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8">
        <f t="shared" si="4"/>
        <v>0.84421431787483125</v>
      </c>
      <c r="W38" s="18">
        <f t="shared" si="5"/>
        <v>2.9927448609431679</v>
      </c>
      <c r="X38" s="18">
        <f t="shared" si="6"/>
        <v>1.9778817524457679</v>
      </c>
      <c r="Z38" s="4" t="s">
        <v>7</v>
      </c>
      <c r="AA38" s="10">
        <f t="shared" si="8"/>
        <v>2200</v>
      </c>
      <c r="AB38" s="10">
        <f t="shared" si="8"/>
        <v>3524</v>
      </c>
      <c r="AC38" s="13">
        <f>SUM(AA38:AB38)</f>
        <v>5724</v>
      </c>
    </row>
    <row r="39" spans="1:29" ht="15" customHeight="1" x14ac:dyDescent="0.15">
      <c r="A39" s="7"/>
      <c r="B39" s="11">
        <v>250</v>
      </c>
      <c r="C39" s="11">
        <v>241</v>
      </c>
      <c r="D39" s="11">
        <v>491</v>
      </c>
      <c r="E39" s="3"/>
      <c r="F39" s="7"/>
      <c r="G39" s="11">
        <v>469</v>
      </c>
      <c r="H39" s="11">
        <v>482</v>
      </c>
      <c r="I39" s="11">
        <v>951</v>
      </c>
      <c r="J39" s="3"/>
      <c r="K39" s="7"/>
      <c r="L39" s="11">
        <v>448</v>
      </c>
      <c r="M39" s="11">
        <v>817</v>
      </c>
      <c r="N39" s="11">
        <v>1265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8">
        <f t="shared" si="4"/>
        <v>4.5024763619990991E-2</v>
      </c>
      <c r="W39" s="18">
        <f t="shared" si="5"/>
        <v>0.49375251914550583</v>
      </c>
      <c r="X39" s="18">
        <f t="shared" si="6"/>
        <v>0.28179498085920884</v>
      </c>
      <c r="Z39" s="9" t="s">
        <v>24</v>
      </c>
      <c r="AA39" s="11">
        <f>SUM(AA35:AA38)</f>
        <v>8884</v>
      </c>
      <c r="AB39" s="11">
        <f>SUM(AB35:AB38)</f>
        <v>9924</v>
      </c>
      <c r="AC39" s="11">
        <f>SUM(AC35:AC38)</f>
        <v>18808</v>
      </c>
    </row>
    <row r="81" spans="7:9" x14ac:dyDescent="0.15">
      <c r="G81" s="21"/>
      <c r="H81" s="21"/>
      <c r="I81" s="21"/>
    </row>
    <row r="93" spans="7:9" x14ac:dyDescent="0.15">
      <c r="G93" s="21"/>
      <c r="H93" s="21"/>
      <c r="I93" s="21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mergeCells count="2">
    <mergeCell ref="F1:H1"/>
    <mergeCell ref="V2:W2"/>
  </mergeCells>
  <phoneticPr fontId="11"/>
  <pageMargins left="3.937007874015748E-2" right="3.937007874015748E-2" top="0.74803149606299213" bottom="0.35433070866141736" header="0.31496062992125984" footer="0.31496062992125984"/>
  <pageSetup paperSize="9" scale="8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pageSetUpPr fitToPage="1"/>
  </sheetPr>
  <dimension ref="A1:AC121"/>
  <sheetViews>
    <sheetView zoomScale="85" zoomScaleNormal="85" workbookViewId="0">
      <selection activeCell="V2" sqref="V2:W2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0" t="s">
        <v>20</v>
      </c>
      <c r="F1" s="34" t="s">
        <v>36</v>
      </c>
      <c r="G1" s="35"/>
      <c r="H1" s="36"/>
      <c r="U1" s="26" t="s">
        <v>35</v>
      </c>
      <c r="X1" s="26"/>
    </row>
    <row r="2" spans="1:29" ht="13.5" customHeight="1" x14ac:dyDescent="0.15">
      <c r="V2" s="37">
        <v>46112</v>
      </c>
      <c r="W2" s="37"/>
      <c r="X2" s="30" t="s">
        <v>42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2"/>
      <c r="F3" s="4" t="s">
        <v>0</v>
      </c>
      <c r="G3" s="5" t="s">
        <v>1</v>
      </c>
      <c r="H3" s="5" t="s">
        <v>2</v>
      </c>
      <c r="I3" s="5" t="s">
        <v>3</v>
      </c>
      <c r="J3" s="22"/>
      <c r="K3" s="4" t="s">
        <v>0</v>
      </c>
      <c r="L3" s="5" t="s">
        <v>1</v>
      </c>
      <c r="M3" s="5" t="s">
        <v>2</v>
      </c>
      <c r="N3" s="5" t="s">
        <v>3</v>
      </c>
      <c r="O3" s="22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35</v>
      </c>
      <c r="C4" s="10">
        <v>12</v>
      </c>
      <c r="D4" s="10">
        <v>47</v>
      </c>
      <c r="E4" s="3"/>
      <c r="F4" s="7">
        <v>30</v>
      </c>
      <c r="G4" s="10">
        <v>50</v>
      </c>
      <c r="H4" s="10">
        <v>48</v>
      </c>
      <c r="I4" s="10">
        <v>98</v>
      </c>
      <c r="J4" s="3"/>
      <c r="K4" s="7">
        <v>60</v>
      </c>
      <c r="L4" s="10">
        <v>110</v>
      </c>
      <c r="M4" s="10">
        <v>123</v>
      </c>
      <c r="N4" s="10">
        <v>233</v>
      </c>
      <c r="O4" s="3"/>
      <c r="P4" s="7">
        <v>90</v>
      </c>
      <c r="Q4" s="10">
        <v>61</v>
      </c>
      <c r="R4" s="10">
        <v>148</v>
      </c>
      <c r="S4" s="10">
        <v>209</v>
      </c>
      <c r="U4" s="4" t="s">
        <v>4</v>
      </c>
      <c r="V4" s="15">
        <f>SUM(B9,B15,B21)</f>
        <v>772</v>
      </c>
      <c r="W4" s="15">
        <f>SUM(C9,C15,C21)</f>
        <v>669</v>
      </c>
      <c r="X4" s="15">
        <f>SUM(V4:W4)</f>
        <v>1441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27</v>
      </c>
      <c r="C5" s="10">
        <v>38</v>
      </c>
      <c r="D5" s="10">
        <v>65</v>
      </c>
      <c r="E5" s="3"/>
      <c r="F5" s="7">
        <v>31</v>
      </c>
      <c r="G5" s="10">
        <v>79</v>
      </c>
      <c r="H5" s="10">
        <v>54</v>
      </c>
      <c r="I5" s="10">
        <v>133</v>
      </c>
      <c r="J5" s="3"/>
      <c r="K5" s="7">
        <v>61</v>
      </c>
      <c r="L5" s="10">
        <v>111</v>
      </c>
      <c r="M5" s="10">
        <v>126</v>
      </c>
      <c r="N5" s="10">
        <v>237</v>
      </c>
      <c r="O5" s="3"/>
      <c r="P5" s="7">
        <v>91</v>
      </c>
      <c r="Q5" s="10">
        <v>50</v>
      </c>
      <c r="R5" s="10">
        <v>132</v>
      </c>
      <c r="S5" s="10">
        <v>182</v>
      </c>
      <c r="U5" s="4" t="s">
        <v>5</v>
      </c>
      <c r="V5" s="15">
        <f>SUM(B27,B33,B39,G9,G15,G21,G27,G33,G39,L9)</f>
        <v>4069</v>
      </c>
      <c r="W5" s="15">
        <f>SUM(C27,C33,C39,H9,H15,H21,H27,H33,H39,M9)</f>
        <v>3890</v>
      </c>
      <c r="X5" s="15">
        <f>SUM(V5:W5)</f>
        <v>7959</v>
      </c>
      <c r="Y5" s="2"/>
      <c r="Z5" s="4" t="s">
        <v>25</v>
      </c>
      <c r="AA5" s="10">
        <v>465</v>
      </c>
      <c r="AB5" s="10">
        <v>422</v>
      </c>
      <c r="AC5" s="10">
        <v>887</v>
      </c>
    </row>
    <row r="6" spans="1:29" ht="15" customHeight="1" x14ac:dyDescent="0.15">
      <c r="A6" s="7">
        <v>2</v>
      </c>
      <c r="B6" s="10">
        <v>33</v>
      </c>
      <c r="C6" s="10">
        <v>30</v>
      </c>
      <c r="D6" s="10">
        <v>63</v>
      </c>
      <c r="E6" s="3"/>
      <c r="F6" s="7">
        <v>32</v>
      </c>
      <c r="G6" s="10">
        <v>45</v>
      </c>
      <c r="H6" s="10">
        <v>44</v>
      </c>
      <c r="I6" s="10">
        <v>89</v>
      </c>
      <c r="J6" s="3"/>
      <c r="K6" s="7">
        <v>62</v>
      </c>
      <c r="L6" s="10">
        <v>124</v>
      </c>
      <c r="M6" s="10">
        <v>109</v>
      </c>
      <c r="N6" s="10">
        <v>233</v>
      </c>
      <c r="O6" s="3"/>
      <c r="P6" s="7">
        <v>92</v>
      </c>
      <c r="Q6" s="10">
        <v>48</v>
      </c>
      <c r="R6" s="10">
        <v>116</v>
      </c>
      <c r="S6" s="10">
        <v>164</v>
      </c>
      <c r="U6" s="8" t="s">
        <v>6</v>
      </c>
      <c r="V6" s="15">
        <f>SUM(L15,L21)</f>
        <v>1788</v>
      </c>
      <c r="W6" s="15">
        <f>SUM(M15,M21)</f>
        <v>1778</v>
      </c>
      <c r="X6" s="15">
        <f>SUM(V6:W6)</f>
        <v>3566</v>
      </c>
      <c r="Z6" s="23" t="s">
        <v>26</v>
      </c>
      <c r="AA6" s="10">
        <v>2391</v>
      </c>
      <c r="AB6" s="10">
        <v>2359</v>
      </c>
      <c r="AC6" s="10">
        <v>4750</v>
      </c>
    </row>
    <row r="7" spans="1:29" ht="15" customHeight="1" x14ac:dyDescent="0.15">
      <c r="A7" s="7">
        <v>3</v>
      </c>
      <c r="B7" s="10">
        <v>31</v>
      </c>
      <c r="C7" s="10">
        <v>34</v>
      </c>
      <c r="D7" s="10">
        <v>65</v>
      </c>
      <c r="E7" s="3"/>
      <c r="F7" s="7">
        <v>33</v>
      </c>
      <c r="G7" s="10">
        <v>58</v>
      </c>
      <c r="H7" s="10">
        <v>36</v>
      </c>
      <c r="I7" s="10">
        <v>94</v>
      </c>
      <c r="J7" s="3"/>
      <c r="K7" s="7">
        <v>63</v>
      </c>
      <c r="L7" s="10">
        <v>130</v>
      </c>
      <c r="M7" s="10">
        <v>146</v>
      </c>
      <c r="N7" s="10">
        <v>276</v>
      </c>
      <c r="O7" s="3"/>
      <c r="P7" s="7">
        <v>93</v>
      </c>
      <c r="Q7" s="10">
        <v>37</v>
      </c>
      <c r="R7" s="10">
        <v>106</v>
      </c>
      <c r="S7" s="10">
        <v>143</v>
      </c>
      <c r="U7" s="4" t="s">
        <v>7</v>
      </c>
      <c r="V7" s="15">
        <f>SUM(L27,L33,L39,Q9,Q15,Q21,Q27,Q33,Q39)</f>
        <v>2203</v>
      </c>
      <c r="W7" s="15">
        <f>SUM(M27,M33,M39,R9,R15,R21,R27,R33,R39)</f>
        <v>3519</v>
      </c>
      <c r="X7" s="15">
        <f>SUM(V7:W7)</f>
        <v>5722</v>
      </c>
      <c r="Z7" s="4" t="s">
        <v>31</v>
      </c>
      <c r="AA7" s="10">
        <v>995</v>
      </c>
      <c r="AB7" s="10">
        <v>1013</v>
      </c>
      <c r="AC7" s="10">
        <v>2008</v>
      </c>
    </row>
    <row r="8" spans="1:29" ht="15" customHeight="1" x14ac:dyDescent="0.15">
      <c r="A8" s="7">
        <v>4</v>
      </c>
      <c r="B8" s="10">
        <v>64</v>
      </c>
      <c r="C8" s="10">
        <v>38</v>
      </c>
      <c r="D8" s="10">
        <v>102</v>
      </c>
      <c r="E8" s="3"/>
      <c r="F8" s="7">
        <v>34</v>
      </c>
      <c r="G8" s="10">
        <v>53</v>
      </c>
      <c r="H8" s="10">
        <v>47</v>
      </c>
      <c r="I8" s="10">
        <v>100</v>
      </c>
      <c r="J8" s="3"/>
      <c r="K8" s="7">
        <v>64</v>
      </c>
      <c r="L8" s="10">
        <v>148</v>
      </c>
      <c r="M8" s="10">
        <v>146</v>
      </c>
      <c r="N8" s="10">
        <v>294</v>
      </c>
      <c r="O8" s="3"/>
      <c r="P8" s="7">
        <v>94</v>
      </c>
      <c r="Q8" s="10">
        <v>42</v>
      </c>
      <c r="R8" s="10">
        <v>107</v>
      </c>
      <c r="S8" s="10">
        <v>149</v>
      </c>
      <c r="U8" s="17" t="s">
        <v>3</v>
      </c>
      <c r="V8" s="12">
        <f>SUM(V4:V7)</f>
        <v>8832</v>
      </c>
      <c r="W8" s="12">
        <f>SUM(W4:W7)</f>
        <v>9856</v>
      </c>
      <c r="X8" s="12">
        <f>SUM(X4:X7)</f>
        <v>18688</v>
      </c>
      <c r="Z8" s="4" t="s">
        <v>7</v>
      </c>
      <c r="AA8" s="10">
        <v>1356</v>
      </c>
      <c r="AB8" s="10">
        <v>2132</v>
      </c>
      <c r="AC8" s="10">
        <v>3488</v>
      </c>
    </row>
    <row r="9" spans="1:29" ht="15" customHeight="1" x14ac:dyDescent="0.15">
      <c r="A9" s="7"/>
      <c r="B9" s="11">
        <v>190</v>
      </c>
      <c r="C9" s="11">
        <v>152</v>
      </c>
      <c r="D9" s="11">
        <v>342</v>
      </c>
      <c r="E9" s="3"/>
      <c r="F9" s="7"/>
      <c r="G9" s="11">
        <v>285</v>
      </c>
      <c r="H9" s="11">
        <v>229</v>
      </c>
      <c r="I9" s="11">
        <v>514</v>
      </c>
      <c r="J9" s="3"/>
      <c r="K9" s="7"/>
      <c r="L9" s="12">
        <v>623</v>
      </c>
      <c r="M9" s="12">
        <v>650</v>
      </c>
      <c r="N9" s="12">
        <v>1273</v>
      </c>
      <c r="O9" s="3"/>
      <c r="P9" s="7"/>
      <c r="Q9" s="11">
        <v>238</v>
      </c>
      <c r="R9" s="11">
        <v>609</v>
      </c>
      <c r="S9" s="11">
        <v>847</v>
      </c>
      <c r="U9" s="4" t="s">
        <v>8</v>
      </c>
      <c r="V9" s="15">
        <f>SUM(G21,G27,G33,G39,L9)</f>
        <v>2546</v>
      </c>
      <c r="W9" s="15">
        <f>SUM(H21,H27,H33,H39,M9)</f>
        <v>2466</v>
      </c>
      <c r="X9" s="15">
        <f t="shared" ref="X9:X20" si="0">SUM(V9:W9)</f>
        <v>5012</v>
      </c>
      <c r="Z9" s="9" t="s">
        <v>24</v>
      </c>
      <c r="AA9" s="11">
        <f t="shared" ref="AA9:AB9" si="1">SUM(AA5:AA8)</f>
        <v>5207</v>
      </c>
      <c r="AB9" s="11">
        <f t="shared" si="1"/>
        <v>5926</v>
      </c>
      <c r="AC9" s="11">
        <f>SUM(AC5:AC8)</f>
        <v>11133</v>
      </c>
    </row>
    <row r="10" spans="1:29" ht="15" customHeight="1" x14ac:dyDescent="0.15">
      <c r="A10" s="7">
        <v>5</v>
      </c>
      <c r="B10" s="10">
        <v>40</v>
      </c>
      <c r="C10" s="10">
        <v>41</v>
      </c>
      <c r="D10" s="10">
        <v>81</v>
      </c>
      <c r="E10" s="3"/>
      <c r="F10" s="7">
        <v>35</v>
      </c>
      <c r="G10" s="10">
        <v>56</v>
      </c>
      <c r="H10" s="10">
        <v>37</v>
      </c>
      <c r="I10" s="10">
        <v>93</v>
      </c>
      <c r="J10" s="3"/>
      <c r="K10" s="7">
        <v>65</v>
      </c>
      <c r="L10" s="10">
        <v>146</v>
      </c>
      <c r="M10" s="10">
        <v>146</v>
      </c>
      <c r="N10" s="10">
        <v>292</v>
      </c>
      <c r="O10" s="3"/>
      <c r="P10" s="7">
        <v>95</v>
      </c>
      <c r="Q10" s="10">
        <v>22</v>
      </c>
      <c r="R10" s="10">
        <v>71</v>
      </c>
      <c r="S10" s="10">
        <v>93</v>
      </c>
      <c r="U10" s="4" t="s">
        <v>9</v>
      </c>
      <c r="V10" s="15">
        <f>SUM(G21,G27,G33,G39,L9,L15,L21,L27,L33,L39,Q9,Q15,Q21,Q27,Q33,Q39)</f>
        <v>6537</v>
      </c>
      <c r="W10" s="15">
        <f>SUM(H21,H27,H33,H39,M9,M15,M21,M27,M33,M39,R9,R15,R21,R27,R33,R39)</f>
        <v>7763</v>
      </c>
      <c r="X10" s="15">
        <f t="shared" si="0"/>
        <v>14300</v>
      </c>
      <c r="Z10" s="6" t="s">
        <v>28</v>
      </c>
    </row>
    <row r="11" spans="1:29" ht="15" customHeight="1" x14ac:dyDescent="0.15">
      <c r="A11" s="7">
        <v>6</v>
      </c>
      <c r="B11" s="10">
        <v>48</v>
      </c>
      <c r="C11" s="10">
        <v>28</v>
      </c>
      <c r="D11" s="10">
        <v>76</v>
      </c>
      <c r="E11" s="3"/>
      <c r="F11" s="7">
        <v>36</v>
      </c>
      <c r="G11" s="10">
        <v>67</v>
      </c>
      <c r="H11" s="10">
        <v>53</v>
      </c>
      <c r="I11" s="10">
        <v>120</v>
      </c>
      <c r="J11" s="3"/>
      <c r="K11" s="7">
        <v>66</v>
      </c>
      <c r="L11" s="10">
        <v>160</v>
      </c>
      <c r="M11" s="10">
        <v>162</v>
      </c>
      <c r="N11" s="10">
        <v>322</v>
      </c>
      <c r="O11" s="3"/>
      <c r="P11" s="7">
        <v>96</v>
      </c>
      <c r="Q11" s="10">
        <v>19</v>
      </c>
      <c r="R11" s="10">
        <v>67</v>
      </c>
      <c r="S11" s="10">
        <v>86</v>
      </c>
      <c r="U11" s="4" t="s">
        <v>10</v>
      </c>
      <c r="V11" s="15">
        <f>SUM(,G33,G39,L9,L15,L21,L27,L33,L39,Q9,Q15,Q21,Q27,Q33,Q39)</f>
        <v>5582</v>
      </c>
      <c r="W11" s="15">
        <f>SUM(,H33,H39,M9,M15,M21,M27,M33,M39,R9,R15,R21,R27,R33,R39)</f>
        <v>6899</v>
      </c>
      <c r="X11" s="15">
        <f t="shared" si="0"/>
        <v>12481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59</v>
      </c>
      <c r="C12" s="10">
        <v>50</v>
      </c>
      <c r="D12" s="10">
        <v>109</v>
      </c>
      <c r="E12" s="3"/>
      <c r="F12" s="7">
        <v>37</v>
      </c>
      <c r="G12" s="10">
        <v>77</v>
      </c>
      <c r="H12" s="10">
        <v>86</v>
      </c>
      <c r="I12" s="10">
        <v>163</v>
      </c>
      <c r="J12" s="3"/>
      <c r="K12" s="7">
        <v>67</v>
      </c>
      <c r="L12" s="10">
        <v>153</v>
      </c>
      <c r="M12" s="10">
        <v>170</v>
      </c>
      <c r="N12" s="10">
        <v>323</v>
      </c>
      <c r="O12" s="3"/>
      <c r="P12" s="7">
        <v>97</v>
      </c>
      <c r="Q12" s="10">
        <v>10</v>
      </c>
      <c r="R12" s="10">
        <v>37</v>
      </c>
      <c r="S12" s="10">
        <v>47</v>
      </c>
      <c r="U12" s="4" t="s">
        <v>11</v>
      </c>
      <c r="V12" s="15">
        <f>SUM(L9,L15,L21,L27,L33,L39,Q9,Q15,Q21,Q27,Q33,Q39)</f>
        <v>4614</v>
      </c>
      <c r="W12" s="15">
        <f>SUM(M9,M15,M21,M27,M33,M39,R9,R15,R21,R27,R33,R39)</f>
        <v>5947</v>
      </c>
      <c r="X12" s="15">
        <f t="shared" si="0"/>
        <v>10561</v>
      </c>
      <c r="Z12" s="4" t="s">
        <v>25</v>
      </c>
      <c r="AA12" s="10">
        <v>129</v>
      </c>
      <c r="AB12" s="10">
        <v>80</v>
      </c>
      <c r="AC12" s="10">
        <v>209</v>
      </c>
    </row>
    <row r="13" spans="1:29" ht="15" customHeight="1" x14ac:dyDescent="0.15">
      <c r="A13" s="7">
        <v>8</v>
      </c>
      <c r="B13" s="10">
        <v>53</v>
      </c>
      <c r="C13" s="10">
        <v>52</v>
      </c>
      <c r="D13" s="10">
        <v>105</v>
      </c>
      <c r="E13" s="3"/>
      <c r="F13" s="7">
        <v>38</v>
      </c>
      <c r="G13" s="10">
        <v>71</v>
      </c>
      <c r="H13" s="10">
        <v>74</v>
      </c>
      <c r="I13" s="10">
        <v>145</v>
      </c>
      <c r="J13" s="3"/>
      <c r="K13" s="7">
        <v>68</v>
      </c>
      <c r="L13" s="10">
        <v>181</v>
      </c>
      <c r="M13" s="10">
        <v>165</v>
      </c>
      <c r="N13" s="10">
        <v>346</v>
      </c>
      <c r="O13" s="3"/>
      <c r="P13" s="7">
        <v>98</v>
      </c>
      <c r="Q13" s="10">
        <v>10</v>
      </c>
      <c r="R13" s="10">
        <v>41</v>
      </c>
      <c r="S13" s="10">
        <v>51</v>
      </c>
      <c r="U13" s="9" t="s">
        <v>12</v>
      </c>
      <c r="V13" s="12">
        <f>SUM(L15,L21,L27,L33,L39,Q9,Q15,Q21,Q27,Q33,Q39)</f>
        <v>3991</v>
      </c>
      <c r="W13" s="12">
        <f>SUM(M15,M21,M27,M33,M39,R9,R15,R21,R27,R33,R39)</f>
        <v>5297</v>
      </c>
      <c r="X13" s="12">
        <f t="shared" si="0"/>
        <v>9288</v>
      </c>
      <c r="Z13" s="23" t="s">
        <v>26</v>
      </c>
      <c r="AA13" s="10">
        <v>523</v>
      </c>
      <c r="AB13" s="10">
        <v>526</v>
      </c>
      <c r="AC13" s="10">
        <v>1049</v>
      </c>
    </row>
    <row r="14" spans="1:29" ht="15" customHeight="1" x14ac:dyDescent="0.15">
      <c r="A14" s="7">
        <v>9</v>
      </c>
      <c r="B14" s="10">
        <v>64</v>
      </c>
      <c r="C14" s="10">
        <v>48</v>
      </c>
      <c r="D14" s="10">
        <v>112</v>
      </c>
      <c r="E14" s="3"/>
      <c r="F14" s="7">
        <v>39</v>
      </c>
      <c r="G14" s="10">
        <v>80</v>
      </c>
      <c r="H14" s="10">
        <v>87</v>
      </c>
      <c r="I14" s="10">
        <v>167</v>
      </c>
      <c r="J14" s="3"/>
      <c r="K14" s="7">
        <v>69</v>
      </c>
      <c r="L14" s="10">
        <v>148</v>
      </c>
      <c r="M14" s="10">
        <v>191</v>
      </c>
      <c r="N14" s="10">
        <v>339</v>
      </c>
      <c r="O14" s="3"/>
      <c r="P14" s="7">
        <v>99</v>
      </c>
      <c r="Q14" s="10">
        <v>11</v>
      </c>
      <c r="R14" s="10">
        <v>30</v>
      </c>
      <c r="S14" s="10">
        <v>41</v>
      </c>
      <c r="U14" s="4" t="s">
        <v>13</v>
      </c>
      <c r="V14" s="15">
        <f>SUM(L21,L27,L33,L39,Q9,Q15,Q21,Q27,Q33,Q39)</f>
        <v>3203</v>
      </c>
      <c r="W14" s="15">
        <f>SUM(M21,M27,M33,M39,R9,R15,R21,R27,R33,R39)</f>
        <v>4463</v>
      </c>
      <c r="X14" s="15">
        <f t="shared" si="0"/>
        <v>7666</v>
      </c>
      <c r="Z14" s="4" t="s">
        <v>31</v>
      </c>
      <c r="AA14" s="10">
        <v>248</v>
      </c>
      <c r="AB14" s="10">
        <v>257</v>
      </c>
      <c r="AC14" s="10">
        <v>505</v>
      </c>
    </row>
    <row r="15" spans="1:29" ht="15" customHeight="1" x14ac:dyDescent="0.15">
      <c r="A15" s="7"/>
      <c r="B15" s="11">
        <v>264</v>
      </c>
      <c r="C15" s="11">
        <v>219</v>
      </c>
      <c r="D15" s="11">
        <v>483</v>
      </c>
      <c r="E15" s="3"/>
      <c r="F15" s="7"/>
      <c r="G15" s="11">
        <v>351</v>
      </c>
      <c r="H15" s="11">
        <v>337</v>
      </c>
      <c r="I15" s="11">
        <v>688</v>
      </c>
      <c r="J15" s="3"/>
      <c r="K15" s="7"/>
      <c r="L15" s="11">
        <v>788</v>
      </c>
      <c r="M15" s="11">
        <v>834</v>
      </c>
      <c r="N15" s="11">
        <v>1622</v>
      </c>
      <c r="O15" s="3"/>
      <c r="P15" s="7"/>
      <c r="Q15" s="11">
        <v>72</v>
      </c>
      <c r="R15" s="11">
        <v>246</v>
      </c>
      <c r="S15" s="11">
        <v>318</v>
      </c>
      <c r="U15" s="4" t="s">
        <v>14</v>
      </c>
      <c r="V15" s="15">
        <f>SUM(L27,L33,L39,Q9,Q15,Q21,Q27,Q33,Q39)</f>
        <v>2203</v>
      </c>
      <c r="W15" s="15">
        <f>SUM(M27,M33,M39,R9,R15,R21,R27,R33,R39)</f>
        <v>3519</v>
      </c>
      <c r="X15" s="15">
        <f t="shared" si="0"/>
        <v>5722</v>
      </c>
      <c r="Z15" s="4" t="s">
        <v>7</v>
      </c>
      <c r="AA15" s="10">
        <v>266</v>
      </c>
      <c r="AB15" s="10">
        <v>427</v>
      </c>
      <c r="AC15" s="10">
        <v>693</v>
      </c>
    </row>
    <row r="16" spans="1:29" ht="15" customHeight="1" x14ac:dyDescent="0.15">
      <c r="A16" s="7">
        <v>10</v>
      </c>
      <c r="B16" s="10">
        <v>62</v>
      </c>
      <c r="C16" s="10">
        <v>58</v>
      </c>
      <c r="D16" s="10">
        <v>120</v>
      </c>
      <c r="E16" s="3"/>
      <c r="F16" s="7">
        <v>40</v>
      </c>
      <c r="G16" s="10">
        <v>100</v>
      </c>
      <c r="H16" s="10">
        <v>72</v>
      </c>
      <c r="I16" s="10">
        <v>172</v>
      </c>
      <c r="J16" s="3"/>
      <c r="K16" s="7">
        <v>70</v>
      </c>
      <c r="L16" s="10">
        <v>184</v>
      </c>
      <c r="M16" s="10">
        <v>190</v>
      </c>
      <c r="N16" s="10">
        <v>374</v>
      </c>
      <c r="O16" s="3"/>
      <c r="P16" s="7">
        <v>100</v>
      </c>
      <c r="Q16" s="10">
        <v>1</v>
      </c>
      <c r="R16" s="10">
        <v>20</v>
      </c>
      <c r="S16" s="10">
        <v>21</v>
      </c>
      <c r="U16" s="4" t="s">
        <v>15</v>
      </c>
      <c r="V16" s="15">
        <f>SUM(L33,L39,Q9,Q15,Q21,Q27,Q33,Q39)</f>
        <v>1277</v>
      </c>
      <c r="W16" s="15">
        <f>SUM(M33,M39,R9,R15,R21,R27,R33,R39)</f>
        <v>2544</v>
      </c>
      <c r="X16" s="15">
        <f t="shared" si="0"/>
        <v>3821</v>
      </c>
      <c r="Z16" s="9" t="s">
        <v>24</v>
      </c>
      <c r="AA16" s="11">
        <f t="shared" ref="AA16:AB16" si="2">SUM(AA12:AA15)</f>
        <v>1166</v>
      </c>
      <c r="AB16" s="11">
        <f t="shared" si="2"/>
        <v>1290</v>
      </c>
      <c r="AC16" s="11">
        <f>SUM(AC12:AC15)</f>
        <v>2456</v>
      </c>
    </row>
    <row r="17" spans="1:29" ht="15" customHeight="1" x14ac:dyDescent="0.15">
      <c r="A17" s="7">
        <v>11</v>
      </c>
      <c r="B17" s="10">
        <v>51</v>
      </c>
      <c r="C17" s="10">
        <v>68</v>
      </c>
      <c r="D17" s="10">
        <v>119</v>
      </c>
      <c r="E17" s="3"/>
      <c r="F17" s="7">
        <v>41</v>
      </c>
      <c r="G17" s="10">
        <v>91</v>
      </c>
      <c r="H17" s="10">
        <v>94</v>
      </c>
      <c r="I17" s="10">
        <v>185</v>
      </c>
      <c r="J17" s="3"/>
      <c r="K17" s="7">
        <v>71</v>
      </c>
      <c r="L17" s="10">
        <v>215</v>
      </c>
      <c r="M17" s="10">
        <v>162</v>
      </c>
      <c r="N17" s="10">
        <v>377</v>
      </c>
      <c r="O17" s="3"/>
      <c r="P17" s="7">
        <v>101</v>
      </c>
      <c r="Q17" s="10">
        <v>3</v>
      </c>
      <c r="R17" s="10">
        <v>12</v>
      </c>
      <c r="S17" s="10">
        <v>15</v>
      </c>
      <c r="U17" s="4" t="s">
        <v>16</v>
      </c>
      <c r="V17" s="15">
        <f>SUM(L39,Q9,Q15,Q21,Q27,Q33,Q39)</f>
        <v>757</v>
      </c>
      <c r="W17" s="15">
        <f>SUM(M39,R9,R15,R21,R27,R33,R39)</f>
        <v>1713</v>
      </c>
      <c r="X17" s="15">
        <f t="shared" si="0"/>
        <v>2470</v>
      </c>
      <c r="Z17" s="6" t="s">
        <v>29</v>
      </c>
    </row>
    <row r="18" spans="1:29" ht="15" customHeight="1" x14ac:dyDescent="0.15">
      <c r="A18" s="7">
        <v>12</v>
      </c>
      <c r="B18" s="10">
        <v>67</v>
      </c>
      <c r="C18" s="10">
        <v>59</v>
      </c>
      <c r="D18" s="10">
        <v>126</v>
      </c>
      <c r="E18" s="3"/>
      <c r="F18" s="7">
        <v>42</v>
      </c>
      <c r="G18" s="10">
        <v>84</v>
      </c>
      <c r="H18" s="10">
        <v>76</v>
      </c>
      <c r="I18" s="10">
        <v>160</v>
      </c>
      <c r="J18" s="3"/>
      <c r="K18" s="7">
        <v>72</v>
      </c>
      <c r="L18" s="10">
        <v>188</v>
      </c>
      <c r="M18" s="10">
        <v>205</v>
      </c>
      <c r="N18" s="13">
        <v>393</v>
      </c>
      <c r="O18" s="3"/>
      <c r="P18" s="7">
        <v>102</v>
      </c>
      <c r="Q18" s="10">
        <v>0</v>
      </c>
      <c r="R18" s="10">
        <v>10</v>
      </c>
      <c r="S18" s="10">
        <v>10</v>
      </c>
      <c r="U18" s="4" t="s">
        <v>17</v>
      </c>
      <c r="V18" s="15">
        <f>SUM(Q9,Q15,Q21,Q27,Q33,Q39)</f>
        <v>314</v>
      </c>
      <c r="W18" s="15">
        <f>SUM(R9,R15,R21,R27,R33,R39)</f>
        <v>909</v>
      </c>
      <c r="X18" s="15">
        <f t="shared" si="0"/>
        <v>1223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62</v>
      </c>
      <c r="C19" s="10">
        <v>48</v>
      </c>
      <c r="D19" s="10">
        <v>110</v>
      </c>
      <c r="E19" s="3"/>
      <c r="F19" s="7">
        <v>43</v>
      </c>
      <c r="G19" s="10">
        <v>88</v>
      </c>
      <c r="H19" s="10">
        <v>88</v>
      </c>
      <c r="I19" s="10">
        <v>176</v>
      </c>
      <c r="J19" s="3"/>
      <c r="K19" s="7">
        <v>73</v>
      </c>
      <c r="L19" s="10">
        <v>203</v>
      </c>
      <c r="M19" s="10">
        <v>198</v>
      </c>
      <c r="N19" s="10">
        <v>401</v>
      </c>
      <c r="O19" s="3"/>
      <c r="P19" s="7">
        <v>103</v>
      </c>
      <c r="Q19" s="10">
        <v>0</v>
      </c>
      <c r="R19" s="10">
        <v>6</v>
      </c>
      <c r="S19" s="10">
        <v>6</v>
      </c>
      <c r="U19" s="4" t="s">
        <v>18</v>
      </c>
      <c r="V19" s="15">
        <f>SUM(Q15,Q21,Q27,Q33,Q39)</f>
        <v>76</v>
      </c>
      <c r="W19" s="15">
        <f>SUM(R15,R21,R27,R33,R39)</f>
        <v>300</v>
      </c>
      <c r="X19" s="15">
        <f t="shared" si="0"/>
        <v>376</v>
      </c>
      <c r="Z19" s="4" t="s">
        <v>25</v>
      </c>
      <c r="AA19" s="10">
        <v>111</v>
      </c>
      <c r="AB19" s="10">
        <v>100</v>
      </c>
      <c r="AC19" s="10">
        <v>211</v>
      </c>
    </row>
    <row r="20" spans="1:29" ht="15" customHeight="1" x14ac:dyDescent="0.15">
      <c r="A20" s="7">
        <v>14</v>
      </c>
      <c r="B20" s="10">
        <v>76</v>
      </c>
      <c r="C20" s="10">
        <v>65</v>
      </c>
      <c r="D20" s="10">
        <v>141</v>
      </c>
      <c r="E20" s="3"/>
      <c r="F20" s="7">
        <v>44</v>
      </c>
      <c r="G20" s="10">
        <v>78</v>
      </c>
      <c r="H20" s="10">
        <v>102</v>
      </c>
      <c r="I20" s="10">
        <v>180</v>
      </c>
      <c r="J20" s="3"/>
      <c r="K20" s="7">
        <v>74</v>
      </c>
      <c r="L20" s="10">
        <v>210</v>
      </c>
      <c r="M20" s="10">
        <v>189</v>
      </c>
      <c r="N20" s="10">
        <v>399</v>
      </c>
      <c r="O20" s="3"/>
      <c r="P20" s="7">
        <v>104</v>
      </c>
      <c r="Q20" s="10">
        <v>0</v>
      </c>
      <c r="R20" s="10">
        <v>4</v>
      </c>
      <c r="S20" s="10">
        <v>4</v>
      </c>
      <c r="U20" s="4" t="s">
        <v>19</v>
      </c>
      <c r="V20" s="15">
        <f>SUM(Q21,Q27,Q33,Q39)</f>
        <v>4</v>
      </c>
      <c r="W20" s="15">
        <f>SUM(R21,R27,R33,R39)</f>
        <v>54</v>
      </c>
      <c r="X20" s="15">
        <f t="shared" si="0"/>
        <v>58</v>
      </c>
      <c r="Z20" s="23" t="s">
        <v>26</v>
      </c>
      <c r="AA20" s="10">
        <v>780</v>
      </c>
      <c r="AB20" s="10">
        <v>650</v>
      </c>
      <c r="AC20" s="10">
        <v>1430</v>
      </c>
    </row>
    <row r="21" spans="1:29" ht="15" customHeight="1" x14ac:dyDescent="0.15">
      <c r="A21" s="7"/>
      <c r="B21" s="11">
        <v>318</v>
      </c>
      <c r="C21" s="11">
        <v>298</v>
      </c>
      <c r="D21" s="11">
        <v>616</v>
      </c>
      <c r="E21" s="3"/>
      <c r="F21" s="7"/>
      <c r="G21" s="11">
        <v>441</v>
      </c>
      <c r="H21" s="11">
        <v>432</v>
      </c>
      <c r="I21" s="11">
        <v>873</v>
      </c>
      <c r="J21" s="3"/>
      <c r="K21" s="7"/>
      <c r="L21" s="12">
        <v>1000</v>
      </c>
      <c r="M21" s="12">
        <v>944</v>
      </c>
      <c r="N21" s="12">
        <v>1944</v>
      </c>
      <c r="O21" s="3"/>
      <c r="P21" s="7"/>
      <c r="Q21" s="11">
        <v>4</v>
      </c>
      <c r="R21" s="11">
        <v>52</v>
      </c>
      <c r="S21" s="11">
        <v>56</v>
      </c>
      <c r="Z21" s="4" t="s">
        <v>31</v>
      </c>
      <c r="AA21" s="10">
        <v>336</v>
      </c>
      <c r="AB21" s="10">
        <v>315</v>
      </c>
      <c r="AC21" s="10">
        <v>651</v>
      </c>
    </row>
    <row r="22" spans="1:29" ht="15" customHeight="1" x14ac:dyDescent="0.15">
      <c r="A22" s="7">
        <v>15</v>
      </c>
      <c r="B22" s="10">
        <v>72</v>
      </c>
      <c r="C22" s="10">
        <v>62</v>
      </c>
      <c r="D22" s="10">
        <v>134</v>
      </c>
      <c r="E22" s="3"/>
      <c r="F22" s="7">
        <v>45</v>
      </c>
      <c r="G22" s="10">
        <v>84</v>
      </c>
      <c r="H22" s="10">
        <v>70</v>
      </c>
      <c r="I22" s="10">
        <v>154</v>
      </c>
      <c r="J22" s="3"/>
      <c r="K22" s="7">
        <v>75</v>
      </c>
      <c r="L22" s="10">
        <v>237</v>
      </c>
      <c r="M22" s="10">
        <v>249</v>
      </c>
      <c r="N22" s="10">
        <v>486</v>
      </c>
      <c r="O22" s="3"/>
      <c r="P22" s="7">
        <v>105</v>
      </c>
      <c r="Q22" s="10">
        <v>0</v>
      </c>
      <c r="R22" s="10">
        <v>1</v>
      </c>
      <c r="S22" s="10">
        <v>1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363</v>
      </c>
      <c r="AB22" s="10">
        <v>602</v>
      </c>
      <c r="AC22" s="10">
        <v>965</v>
      </c>
    </row>
    <row r="23" spans="1:29" ht="15" customHeight="1" x14ac:dyDescent="0.15">
      <c r="A23" s="7">
        <v>16</v>
      </c>
      <c r="B23" s="10">
        <v>76</v>
      </c>
      <c r="C23" s="10">
        <v>75</v>
      </c>
      <c r="D23" s="10">
        <v>151</v>
      </c>
      <c r="E23" s="3"/>
      <c r="F23" s="7">
        <v>46</v>
      </c>
      <c r="G23" s="10">
        <v>97</v>
      </c>
      <c r="H23" s="10">
        <v>101</v>
      </c>
      <c r="I23" s="10">
        <v>198</v>
      </c>
      <c r="J23" s="3"/>
      <c r="K23" s="7">
        <v>76</v>
      </c>
      <c r="L23" s="10">
        <v>238</v>
      </c>
      <c r="M23" s="10">
        <v>219</v>
      </c>
      <c r="N23" s="10">
        <v>457</v>
      </c>
      <c r="O23" s="3"/>
      <c r="P23" s="7">
        <v>106</v>
      </c>
      <c r="Q23" s="10">
        <v>0</v>
      </c>
      <c r="R23" s="10">
        <v>0</v>
      </c>
      <c r="S23" s="10">
        <v>0</v>
      </c>
      <c r="U23" s="4" t="s">
        <v>4</v>
      </c>
      <c r="V23" s="18">
        <f>V4/$V$8*100</f>
        <v>8.7409420289855078</v>
      </c>
      <c r="W23" s="18">
        <f>W4/$W$8*100</f>
        <v>6.7877435064935074</v>
      </c>
      <c r="X23" s="18">
        <f>X4/$X$8*100</f>
        <v>7.7108304794520546</v>
      </c>
      <c r="Z23" s="9" t="s">
        <v>24</v>
      </c>
      <c r="AA23" s="11">
        <f t="shared" ref="AA23:AB23" si="3">SUM(AA19:AA22)</f>
        <v>1590</v>
      </c>
      <c r="AB23" s="11">
        <f t="shared" si="3"/>
        <v>1667</v>
      </c>
      <c r="AC23" s="11">
        <f>SUM(AC19:AC22)</f>
        <v>3257</v>
      </c>
    </row>
    <row r="24" spans="1:29" ht="15" customHeight="1" x14ac:dyDescent="0.15">
      <c r="A24" s="7">
        <v>17</v>
      </c>
      <c r="B24" s="10">
        <v>81</v>
      </c>
      <c r="C24" s="10">
        <v>89</v>
      </c>
      <c r="D24" s="10">
        <v>170</v>
      </c>
      <c r="E24" s="3"/>
      <c r="F24" s="7">
        <v>47</v>
      </c>
      <c r="G24" s="10">
        <v>115</v>
      </c>
      <c r="H24" s="10">
        <v>85</v>
      </c>
      <c r="I24" s="10">
        <v>200</v>
      </c>
      <c r="J24" s="3"/>
      <c r="K24" s="7">
        <v>77</v>
      </c>
      <c r="L24" s="10">
        <v>221</v>
      </c>
      <c r="M24" s="10">
        <v>242</v>
      </c>
      <c r="N24" s="10">
        <v>463</v>
      </c>
      <c r="O24" s="3"/>
      <c r="P24" s="7">
        <v>107</v>
      </c>
      <c r="Q24" s="10">
        <v>0</v>
      </c>
      <c r="R24" s="10">
        <v>1</v>
      </c>
      <c r="S24" s="10">
        <v>1</v>
      </c>
      <c r="U24" s="4" t="s">
        <v>5</v>
      </c>
      <c r="V24" s="18">
        <f>V5/$V$8*100</f>
        <v>46.071105072463766</v>
      </c>
      <c r="W24" s="18">
        <f>W5/$W$8*100</f>
        <v>39.468344155844157</v>
      </c>
      <c r="X24" s="18">
        <f>X5/$X$8*100</f>
        <v>42.588827054794521</v>
      </c>
      <c r="Z24" s="6" t="s">
        <v>30</v>
      </c>
    </row>
    <row r="25" spans="1:29" ht="15" customHeight="1" x14ac:dyDescent="0.15">
      <c r="A25" s="7">
        <v>18</v>
      </c>
      <c r="B25" s="10">
        <v>68</v>
      </c>
      <c r="C25" s="10">
        <v>60</v>
      </c>
      <c r="D25" s="10">
        <v>128</v>
      </c>
      <c r="E25" s="3"/>
      <c r="F25" s="7">
        <v>48</v>
      </c>
      <c r="G25" s="10">
        <v>122</v>
      </c>
      <c r="H25" s="10">
        <v>81</v>
      </c>
      <c r="I25" s="10">
        <v>203</v>
      </c>
      <c r="J25" s="3"/>
      <c r="K25" s="7">
        <v>78</v>
      </c>
      <c r="L25" s="10">
        <v>156</v>
      </c>
      <c r="M25" s="10">
        <v>147</v>
      </c>
      <c r="N25" s="10">
        <v>303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8">
        <f>V6/$V$8*100</f>
        <v>20.244565217391305</v>
      </c>
      <c r="W25" s="18">
        <f>W6/$W$8*100</f>
        <v>18.039772727272727</v>
      </c>
      <c r="X25" s="18">
        <f>X6/$X$8*100</f>
        <v>19.081763698630137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58</v>
      </c>
      <c r="C26" s="10">
        <v>68</v>
      </c>
      <c r="D26" s="10">
        <v>126</v>
      </c>
      <c r="E26" s="3"/>
      <c r="F26" s="7">
        <v>49</v>
      </c>
      <c r="G26" s="10">
        <v>96</v>
      </c>
      <c r="H26" s="10">
        <v>95</v>
      </c>
      <c r="I26" s="10">
        <v>191</v>
      </c>
      <c r="J26" s="3"/>
      <c r="K26" s="7">
        <v>79</v>
      </c>
      <c r="L26" s="10">
        <v>74</v>
      </c>
      <c r="M26" s="10">
        <v>118</v>
      </c>
      <c r="N26" s="10">
        <v>192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8">
        <f>V7/$V$8*100</f>
        <v>24.943387681159422</v>
      </c>
      <c r="W26" s="18">
        <f>W7/$W$8*100</f>
        <v>35.70413961038961</v>
      </c>
      <c r="X26" s="18">
        <f>X7/$X$8*100</f>
        <v>30.618578767123289</v>
      </c>
      <c r="Z26" s="4" t="s">
        <v>25</v>
      </c>
      <c r="AA26" s="10">
        <v>67</v>
      </c>
      <c r="AB26" s="10">
        <v>67</v>
      </c>
      <c r="AC26" s="10">
        <v>134</v>
      </c>
    </row>
    <row r="27" spans="1:29" ht="15" customHeight="1" x14ac:dyDescent="0.15">
      <c r="A27" s="7"/>
      <c r="B27" s="11">
        <v>355</v>
      </c>
      <c r="C27" s="11">
        <v>354</v>
      </c>
      <c r="D27" s="11">
        <v>709</v>
      </c>
      <c r="E27" s="3"/>
      <c r="F27" s="7"/>
      <c r="G27" s="11">
        <v>514</v>
      </c>
      <c r="H27" s="11">
        <v>432</v>
      </c>
      <c r="I27" s="11">
        <v>946</v>
      </c>
      <c r="J27" s="3"/>
      <c r="K27" s="7"/>
      <c r="L27" s="11">
        <v>926</v>
      </c>
      <c r="M27" s="11">
        <v>975</v>
      </c>
      <c r="N27" s="11">
        <v>1901</v>
      </c>
      <c r="O27" s="3"/>
      <c r="P27" s="7"/>
      <c r="Q27" s="12">
        <v>0</v>
      </c>
      <c r="R27" s="12">
        <v>2</v>
      </c>
      <c r="S27" s="12">
        <v>2</v>
      </c>
      <c r="U27" s="17" t="s">
        <v>3</v>
      </c>
      <c r="V27" s="19">
        <f>SUM(V23:V26)</f>
        <v>100</v>
      </c>
      <c r="W27" s="19">
        <f>SUM(W23:W26)</f>
        <v>100</v>
      </c>
      <c r="X27" s="19">
        <f>SUM(X23:X26)</f>
        <v>100</v>
      </c>
      <c r="Z27" s="23" t="s">
        <v>26</v>
      </c>
      <c r="AA27" s="10">
        <v>375</v>
      </c>
      <c r="AB27" s="10">
        <v>355</v>
      </c>
      <c r="AC27" s="10">
        <v>730</v>
      </c>
    </row>
    <row r="28" spans="1:29" ht="15" customHeight="1" x14ac:dyDescent="0.15">
      <c r="A28" s="7">
        <v>20</v>
      </c>
      <c r="B28" s="10">
        <v>60</v>
      </c>
      <c r="C28" s="10">
        <v>50</v>
      </c>
      <c r="D28" s="10">
        <v>110</v>
      </c>
      <c r="E28" s="3"/>
      <c r="F28" s="7">
        <v>50</v>
      </c>
      <c r="G28" s="10">
        <v>110</v>
      </c>
      <c r="H28" s="10">
        <v>87</v>
      </c>
      <c r="I28" s="10">
        <v>197</v>
      </c>
      <c r="J28" s="3"/>
      <c r="K28" s="7">
        <v>80</v>
      </c>
      <c r="L28" s="10">
        <v>102</v>
      </c>
      <c r="M28" s="10">
        <v>149</v>
      </c>
      <c r="N28" s="10">
        <v>251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8">
        <f t="shared" ref="V28:V39" si="4">V9/$V$8*100</f>
        <v>28.826992753623188</v>
      </c>
      <c r="W28" s="18">
        <f t="shared" ref="W28:W39" si="5">W9/$W$8*100</f>
        <v>25.020292207792206</v>
      </c>
      <c r="X28" s="18">
        <f t="shared" ref="X28:X39" si="6">X9/$X$8*100</f>
        <v>26.819349315068493</v>
      </c>
      <c r="Z28" s="4" t="s">
        <v>31</v>
      </c>
      <c r="AA28" s="10">
        <v>209</v>
      </c>
      <c r="AB28" s="10">
        <v>193</v>
      </c>
      <c r="AC28" s="10">
        <v>402</v>
      </c>
    </row>
    <row r="29" spans="1:29" ht="15" customHeight="1" x14ac:dyDescent="0.15">
      <c r="A29" s="7">
        <v>21</v>
      </c>
      <c r="B29" s="10">
        <v>56</v>
      </c>
      <c r="C29" s="10">
        <v>59</v>
      </c>
      <c r="D29" s="10">
        <v>115</v>
      </c>
      <c r="E29" s="3"/>
      <c r="F29" s="7">
        <v>51</v>
      </c>
      <c r="G29" s="10">
        <v>97</v>
      </c>
      <c r="H29" s="10">
        <v>99</v>
      </c>
      <c r="I29" s="10">
        <v>196</v>
      </c>
      <c r="J29" s="3"/>
      <c r="K29" s="7">
        <v>81</v>
      </c>
      <c r="L29" s="10">
        <v>120</v>
      </c>
      <c r="M29" s="10">
        <v>170</v>
      </c>
      <c r="N29" s="10">
        <v>290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8">
        <f t="shared" si="4"/>
        <v>74.014945652173907</v>
      </c>
      <c r="W29" s="18">
        <f t="shared" si="5"/>
        <v>78.764204545454547</v>
      </c>
      <c r="X29" s="18">
        <f t="shared" si="6"/>
        <v>76.519691780821915</v>
      </c>
      <c r="Z29" s="4" t="s">
        <v>7</v>
      </c>
      <c r="AA29" s="10">
        <v>218</v>
      </c>
      <c r="AB29" s="10">
        <v>358</v>
      </c>
      <c r="AC29" s="10">
        <v>576</v>
      </c>
    </row>
    <row r="30" spans="1:29" ht="15" customHeight="1" x14ac:dyDescent="0.15">
      <c r="A30" s="7">
        <v>22</v>
      </c>
      <c r="B30" s="10">
        <v>47</v>
      </c>
      <c r="C30" s="10">
        <v>65</v>
      </c>
      <c r="D30" s="10">
        <v>112</v>
      </c>
      <c r="E30" s="3"/>
      <c r="F30" s="7">
        <v>52</v>
      </c>
      <c r="G30" s="10">
        <v>99</v>
      </c>
      <c r="H30" s="10">
        <v>105</v>
      </c>
      <c r="I30" s="10">
        <v>204</v>
      </c>
      <c r="J30" s="3"/>
      <c r="K30" s="7">
        <v>82</v>
      </c>
      <c r="L30" s="10">
        <v>101</v>
      </c>
      <c r="M30" s="10">
        <v>153</v>
      </c>
      <c r="N30" s="10">
        <v>254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8">
        <f t="shared" si="4"/>
        <v>63.201992753623195</v>
      </c>
      <c r="W30" s="18">
        <f t="shared" si="5"/>
        <v>69.997970779220779</v>
      </c>
      <c r="X30" s="18">
        <f t="shared" si="6"/>
        <v>66.786172945205479</v>
      </c>
      <c r="Z30" s="9" t="s">
        <v>24</v>
      </c>
      <c r="AA30" s="11">
        <f t="shared" ref="AA30:AB30" si="7">SUM(AA26:AA29)</f>
        <v>869</v>
      </c>
      <c r="AB30" s="11">
        <f t="shared" si="7"/>
        <v>973</v>
      </c>
      <c r="AC30" s="11">
        <f>SUM(AC26:AC29)</f>
        <v>1842</v>
      </c>
    </row>
    <row r="31" spans="1:29" ht="15" customHeight="1" x14ac:dyDescent="0.15">
      <c r="A31" s="7">
        <v>23</v>
      </c>
      <c r="B31" s="10">
        <v>51</v>
      </c>
      <c r="C31" s="10">
        <v>43</v>
      </c>
      <c r="D31" s="10">
        <v>94</v>
      </c>
      <c r="E31" s="3"/>
      <c r="F31" s="7">
        <v>53</v>
      </c>
      <c r="G31" s="10">
        <v>105</v>
      </c>
      <c r="H31" s="10">
        <v>82</v>
      </c>
      <c r="I31" s="10">
        <v>187</v>
      </c>
      <c r="J31" s="3"/>
      <c r="K31" s="7">
        <v>83</v>
      </c>
      <c r="L31" s="10">
        <v>103</v>
      </c>
      <c r="M31" s="10">
        <v>180</v>
      </c>
      <c r="N31" s="10">
        <v>283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8">
        <f t="shared" si="4"/>
        <v>52.241847826086953</v>
      </c>
      <c r="W31" s="18">
        <f t="shared" si="5"/>
        <v>60.338879870129873</v>
      </c>
      <c r="X31" s="18">
        <f t="shared" si="6"/>
        <v>56.512200342465761</v>
      </c>
      <c r="Z31" s="6"/>
    </row>
    <row r="32" spans="1:29" ht="15" customHeight="1" x14ac:dyDescent="0.15">
      <c r="A32" s="7">
        <v>24</v>
      </c>
      <c r="B32" s="10">
        <v>64</v>
      </c>
      <c r="C32" s="10">
        <v>55</v>
      </c>
      <c r="D32" s="10">
        <v>119</v>
      </c>
      <c r="E32" s="3"/>
      <c r="F32" s="7">
        <v>54</v>
      </c>
      <c r="G32" s="10">
        <v>96</v>
      </c>
      <c r="H32" s="10">
        <v>95</v>
      </c>
      <c r="I32" s="10">
        <v>191</v>
      </c>
      <c r="J32" s="3"/>
      <c r="K32" s="7">
        <v>84</v>
      </c>
      <c r="L32" s="10">
        <v>94</v>
      </c>
      <c r="M32" s="10">
        <v>179</v>
      </c>
      <c r="N32" s="10">
        <v>273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19">
        <f t="shared" si="4"/>
        <v>45.187952898550726</v>
      </c>
      <c r="W32" s="19">
        <f t="shared" si="5"/>
        <v>53.743912337662337</v>
      </c>
      <c r="X32" s="19">
        <f t="shared" si="6"/>
        <v>49.700342465753423</v>
      </c>
      <c r="Z32" s="6"/>
      <c r="AA32" s="25"/>
      <c r="AB32" s="24"/>
      <c r="AC32" s="24"/>
    </row>
    <row r="33" spans="1:29" ht="15" customHeight="1" x14ac:dyDescent="0.15">
      <c r="A33" s="7"/>
      <c r="B33" s="11">
        <v>278</v>
      </c>
      <c r="C33" s="11">
        <v>272</v>
      </c>
      <c r="D33" s="11">
        <v>550</v>
      </c>
      <c r="E33" s="3"/>
      <c r="F33" s="7"/>
      <c r="G33" s="11">
        <v>507</v>
      </c>
      <c r="H33" s="11">
        <v>468</v>
      </c>
      <c r="I33" s="11">
        <v>975</v>
      </c>
      <c r="J33" s="3"/>
      <c r="K33" s="7"/>
      <c r="L33" s="11">
        <v>520</v>
      </c>
      <c r="M33" s="11">
        <v>831</v>
      </c>
      <c r="N33" s="11">
        <v>1351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8">
        <f t="shared" si="4"/>
        <v>36.26585144927536</v>
      </c>
      <c r="W33" s="18">
        <f t="shared" si="5"/>
        <v>45.282061688311686</v>
      </c>
      <c r="X33" s="18">
        <f t="shared" si="6"/>
        <v>41.020976027397261</v>
      </c>
      <c r="Z33" s="6" t="s">
        <v>3</v>
      </c>
    </row>
    <row r="34" spans="1:29" ht="15" customHeight="1" x14ac:dyDescent="0.15">
      <c r="A34" s="7">
        <v>25</v>
      </c>
      <c r="B34" s="10">
        <v>50</v>
      </c>
      <c r="C34" s="10">
        <v>40</v>
      </c>
      <c r="D34" s="10">
        <v>90</v>
      </c>
      <c r="E34" s="3"/>
      <c r="F34" s="7">
        <v>55</v>
      </c>
      <c r="G34" s="10">
        <v>92</v>
      </c>
      <c r="H34" s="10">
        <v>93</v>
      </c>
      <c r="I34" s="10">
        <v>185</v>
      </c>
      <c r="J34" s="3"/>
      <c r="K34" s="7">
        <v>85</v>
      </c>
      <c r="L34" s="10">
        <v>90</v>
      </c>
      <c r="M34" s="10">
        <v>157</v>
      </c>
      <c r="N34" s="10">
        <v>247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8">
        <f t="shared" si="4"/>
        <v>24.943387681159422</v>
      </c>
      <c r="W34" s="18">
        <f t="shared" si="5"/>
        <v>35.70413961038961</v>
      </c>
      <c r="X34" s="18">
        <f t="shared" si="6"/>
        <v>30.618578767123289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44</v>
      </c>
      <c r="C35" s="10">
        <v>51</v>
      </c>
      <c r="D35" s="10">
        <v>95</v>
      </c>
      <c r="E35" s="3"/>
      <c r="F35" s="7">
        <v>56</v>
      </c>
      <c r="G35" s="10">
        <v>95</v>
      </c>
      <c r="H35" s="10">
        <v>92</v>
      </c>
      <c r="I35" s="10">
        <v>187</v>
      </c>
      <c r="J35" s="3"/>
      <c r="K35" s="7">
        <v>86</v>
      </c>
      <c r="L35" s="10">
        <v>86</v>
      </c>
      <c r="M35" s="10">
        <v>163</v>
      </c>
      <c r="N35" s="10">
        <v>249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8">
        <f t="shared" si="4"/>
        <v>14.458786231884059</v>
      </c>
      <c r="W35" s="18">
        <f t="shared" si="5"/>
        <v>25.811688311688314</v>
      </c>
      <c r="X35" s="18">
        <f t="shared" si="6"/>
        <v>20.446275684931507</v>
      </c>
      <c r="Z35" s="4" t="s">
        <v>25</v>
      </c>
      <c r="AA35" s="10">
        <f>SUM(AA5,AA12,AA19,AA26)</f>
        <v>772</v>
      </c>
      <c r="AB35" s="10">
        <f t="shared" ref="AA35:AB38" si="8">SUM(AB5,AB12,AB19,AB26)</f>
        <v>669</v>
      </c>
      <c r="AC35" s="10">
        <f>SUM(AA35:AB35)</f>
        <v>1441</v>
      </c>
    </row>
    <row r="36" spans="1:29" ht="15" customHeight="1" x14ac:dyDescent="0.15">
      <c r="A36" s="7">
        <v>27</v>
      </c>
      <c r="B36" s="10">
        <v>53</v>
      </c>
      <c r="C36" s="10">
        <v>52</v>
      </c>
      <c r="D36" s="10">
        <v>105</v>
      </c>
      <c r="E36" s="3"/>
      <c r="F36" s="7">
        <v>57</v>
      </c>
      <c r="G36" s="10">
        <v>83</v>
      </c>
      <c r="H36" s="10">
        <v>117</v>
      </c>
      <c r="I36" s="10">
        <v>200</v>
      </c>
      <c r="J36" s="3"/>
      <c r="K36" s="7">
        <v>87</v>
      </c>
      <c r="L36" s="10">
        <v>94</v>
      </c>
      <c r="M36" s="10">
        <v>164</v>
      </c>
      <c r="N36" s="10">
        <v>258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8">
        <f t="shared" si="4"/>
        <v>8.5711050724637676</v>
      </c>
      <c r="W36" s="18">
        <f t="shared" si="5"/>
        <v>17.380275974025974</v>
      </c>
      <c r="X36" s="18">
        <f t="shared" si="6"/>
        <v>13.217037671232875</v>
      </c>
      <c r="Z36" s="23" t="s">
        <v>26</v>
      </c>
      <c r="AA36" s="10">
        <f t="shared" si="8"/>
        <v>4069</v>
      </c>
      <c r="AB36" s="10">
        <f t="shared" si="8"/>
        <v>3890</v>
      </c>
      <c r="AC36" s="13">
        <f>SUM(AA36:AB36)</f>
        <v>7959</v>
      </c>
    </row>
    <row r="37" spans="1:29" ht="15" customHeight="1" x14ac:dyDescent="0.15">
      <c r="A37" s="7">
        <v>28</v>
      </c>
      <c r="B37" s="10">
        <v>64</v>
      </c>
      <c r="C37" s="10">
        <v>48</v>
      </c>
      <c r="D37" s="10">
        <v>112</v>
      </c>
      <c r="E37" s="3"/>
      <c r="F37" s="7">
        <v>58</v>
      </c>
      <c r="G37" s="10">
        <v>91</v>
      </c>
      <c r="H37" s="10">
        <v>99</v>
      </c>
      <c r="I37" s="10">
        <v>190</v>
      </c>
      <c r="J37" s="3"/>
      <c r="K37" s="7">
        <v>88</v>
      </c>
      <c r="L37" s="10">
        <v>86</v>
      </c>
      <c r="M37" s="10">
        <v>166</v>
      </c>
      <c r="N37" s="10">
        <v>252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8">
        <f t="shared" si="4"/>
        <v>3.5552536231884058</v>
      </c>
      <c r="W37" s="18">
        <f t="shared" si="5"/>
        <v>9.2228084415584419</v>
      </c>
      <c r="X37" s="18">
        <f t="shared" si="6"/>
        <v>6.5443065068493151</v>
      </c>
      <c r="Z37" s="4" t="s">
        <v>31</v>
      </c>
      <c r="AA37" s="10">
        <f t="shared" si="8"/>
        <v>1788</v>
      </c>
      <c r="AB37" s="10">
        <f t="shared" si="8"/>
        <v>1778</v>
      </c>
      <c r="AC37" s="13">
        <f>SUM(AA37:AB37)</f>
        <v>3566</v>
      </c>
    </row>
    <row r="38" spans="1:29" ht="15" customHeight="1" x14ac:dyDescent="0.15">
      <c r="A38" s="7">
        <v>29</v>
      </c>
      <c r="B38" s="10">
        <v>43</v>
      </c>
      <c r="C38" s="10">
        <v>41</v>
      </c>
      <c r="D38" s="10">
        <v>84</v>
      </c>
      <c r="E38" s="3"/>
      <c r="F38" s="7">
        <v>59</v>
      </c>
      <c r="G38" s="10">
        <v>100</v>
      </c>
      <c r="H38" s="10">
        <v>83</v>
      </c>
      <c r="I38" s="10">
        <v>183</v>
      </c>
      <c r="J38" s="3"/>
      <c r="K38" s="7">
        <v>89</v>
      </c>
      <c r="L38" s="10">
        <v>87</v>
      </c>
      <c r="M38" s="10">
        <v>154</v>
      </c>
      <c r="N38" s="10">
        <v>241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8">
        <f t="shared" si="4"/>
        <v>0.86050724637681164</v>
      </c>
      <c r="W38" s="18">
        <f t="shared" si="5"/>
        <v>3.043831168831169</v>
      </c>
      <c r="X38" s="18">
        <f t="shared" si="6"/>
        <v>2.0119863013698631</v>
      </c>
      <c r="Z38" s="4" t="s">
        <v>7</v>
      </c>
      <c r="AA38" s="10">
        <f t="shared" si="8"/>
        <v>2203</v>
      </c>
      <c r="AB38" s="10">
        <f t="shared" si="8"/>
        <v>3519</v>
      </c>
      <c r="AC38" s="13">
        <f>SUM(AA38:AB38)</f>
        <v>5722</v>
      </c>
    </row>
    <row r="39" spans="1:29" ht="15" customHeight="1" x14ac:dyDescent="0.15">
      <c r="A39" s="7"/>
      <c r="B39" s="11">
        <v>254</v>
      </c>
      <c r="C39" s="11">
        <v>232</v>
      </c>
      <c r="D39" s="11">
        <v>486</v>
      </c>
      <c r="E39" s="3"/>
      <c r="F39" s="7"/>
      <c r="G39" s="11">
        <v>461</v>
      </c>
      <c r="H39" s="11">
        <v>484</v>
      </c>
      <c r="I39" s="11">
        <v>945</v>
      </c>
      <c r="J39" s="3"/>
      <c r="K39" s="7"/>
      <c r="L39" s="11">
        <v>443</v>
      </c>
      <c r="M39" s="11">
        <v>804</v>
      </c>
      <c r="N39" s="11">
        <v>1247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8">
        <f t="shared" si="4"/>
        <v>4.5289855072463768E-2</v>
      </c>
      <c r="W39" s="18">
        <f t="shared" si="5"/>
        <v>0.54788961038961037</v>
      </c>
      <c r="X39" s="18">
        <f t="shared" si="6"/>
        <v>0.3103595890410959</v>
      </c>
      <c r="Z39" s="9" t="s">
        <v>24</v>
      </c>
      <c r="AA39" s="11">
        <f>SUM(AA35:AA38)</f>
        <v>8832</v>
      </c>
      <c r="AB39" s="11">
        <f>SUM(AB35:AB38)</f>
        <v>9856</v>
      </c>
      <c r="AC39" s="11">
        <f>SUM(AC35:AC38)</f>
        <v>18688</v>
      </c>
    </row>
    <row r="81" spans="7:9" x14ac:dyDescent="0.15">
      <c r="G81" s="21"/>
      <c r="H81" s="21"/>
      <c r="I81" s="21"/>
    </row>
    <row r="93" spans="7:9" x14ac:dyDescent="0.15">
      <c r="G93" s="21"/>
      <c r="H93" s="21"/>
      <c r="I93" s="21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mergeCells count="2">
    <mergeCell ref="F1:H1"/>
    <mergeCell ref="V2:W2"/>
  </mergeCells>
  <phoneticPr fontId="11"/>
  <pageMargins left="3.937007874015748E-2" right="3.937007874015748E-2" top="0.74803149606299213" bottom="0.35433070866141736" header="0.31496062992125984" footer="0.31496062992125984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FFFF00"/>
  </sheetPr>
  <dimension ref="A1:T121"/>
  <sheetViews>
    <sheetView topLeftCell="A3" zoomScale="115" zoomScaleNormal="115" workbookViewId="0">
      <selection activeCell="A3" sqref="A3:S39"/>
    </sheetView>
  </sheetViews>
  <sheetFormatPr defaultRowHeight="13.5" zeroHeight="1" x14ac:dyDescent="0.15"/>
  <cols>
    <col min="1" max="1" width="5.125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56" width="9" customWidth="1"/>
  </cols>
  <sheetData>
    <row r="1" spans="1:20" ht="17.25" hidden="1" x14ac:dyDescent="0.2">
      <c r="A1" s="20" t="s">
        <v>20</v>
      </c>
    </row>
    <row r="3" spans="1:20" x14ac:dyDescent="0.15">
      <c r="A3" s="4" t="s">
        <v>0</v>
      </c>
      <c r="B3" s="5" t="s">
        <v>1</v>
      </c>
      <c r="C3" s="5" t="s">
        <v>2</v>
      </c>
      <c r="D3" s="5" t="s">
        <v>3</v>
      </c>
      <c r="E3" s="22"/>
      <c r="F3" s="4" t="s">
        <v>0</v>
      </c>
      <c r="G3" s="5" t="s">
        <v>1</v>
      </c>
      <c r="H3" s="5" t="s">
        <v>2</v>
      </c>
      <c r="I3" s="5" t="s">
        <v>3</v>
      </c>
      <c r="J3" s="22"/>
      <c r="K3" s="4" t="s">
        <v>0</v>
      </c>
      <c r="L3" s="5" t="s">
        <v>1</v>
      </c>
      <c r="M3" s="5" t="s">
        <v>2</v>
      </c>
      <c r="N3" s="5" t="s">
        <v>3</v>
      </c>
      <c r="O3" s="22"/>
      <c r="P3" s="4" t="s">
        <v>0</v>
      </c>
      <c r="Q3" s="5" t="s">
        <v>1</v>
      </c>
      <c r="R3" s="5" t="s">
        <v>2</v>
      </c>
      <c r="S3" s="5" t="s">
        <v>3</v>
      </c>
      <c r="T3" s="6"/>
    </row>
    <row r="4" spans="1:20" x14ac:dyDescent="0.15">
      <c r="A4" s="7">
        <v>0</v>
      </c>
      <c r="B4" s="10">
        <f>IF(ISERROR(VLOOKUP($A4,貼り付けシート１!$A:$C,2,FALSE))=TRUE,0,VLOOKUP($A4,貼り付けシート１!$A:$C,2,FALSE))</f>
        <v>28</v>
      </c>
      <c r="C4" s="10">
        <f>IF(ISERROR(VLOOKUP($A4,貼り付けシート１!$A:$C,3,FALSE))=TRUE,0,VLOOKUP($A4,貼り付けシート１!$A:$C,3,FALSE))</f>
        <v>18</v>
      </c>
      <c r="D4" s="10">
        <f>SUM(B4:C4)</f>
        <v>46</v>
      </c>
      <c r="E4" s="3"/>
      <c r="F4" s="7">
        <v>30</v>
      </c>
      <c r="G4" s="10">
        <f>IF(ISERROR(VLOOKUP($F4,貼り付けシート１!$A:$C,2,FALSE))=TRUE,0,VLOOKUP($F4,貼り付けシート１!$A:$C,2,FALSE))</f>
        <v>45</v>
      </c>
      <c r="H4" s="10">
        <f>IF(ISERROR(VLOOKUP($F4,貼り付けシート１!$A:$C,3,FALSE))=TRUE,0,VLOOKUP($F4,貼り付けシート１!$A:$C,3,FALSE))</f>
        <v>46</v>
      </c>
      <c r="I4" s="10">
        <f t="shared" ref="I4" si="0">SUM(G4:H4)</f>
        <v>91</v>
      </c>
      <c r="J4" s="3"/>
      <c r="K4" s="7">
        <v>60</v>
      </c>
      <c r="L4" s="10">
        <f>IF(ISERROR(VLOOKUP($K4,貼り付けシート１!$A:$C,2,FALSE))=TRUE,0,VLOOKUP($K4,貼り付けシート１!$A:$C,2,FALSE))</f>
        <v>113</v>
      </c>
      <c r="M4" s="10">
        <f>IF(ISERROR(VLOOKUP($K4,貼り付けシート１!$A:$C,3,FALSE))=TRUE,0,VLOOKUP($K4,貼り付けシート１!$A:$C,3,FALSE))</f>
        <v>90</v>
      </c>
      <c r="N4" s="10">
        <f t="shared" ref="N4" si="1">SUM(L4:M4)</f>
        <v>203</v>
      </c>
      <c r="O4" s="3"/>
      <c r="P4" s="7">
        <v>90</v>
      </c>
      <c r="Q4" s="10">
        <f>IF(ISERROR(VLOOKUP($P4,貼り付けシート１!$A:$C,2,FALSE))=TRUE,0,VLOOKUP($P4,貼り付けシート１!$A:$C,2,FALSE))</f>
        <v>73</v>
      </c>
      <c r="R4" s="10">
        <f>IF(ISERROR(VLOOKUP($P4,貼り付けシート１!$A:$C,3,FALSE))=TRUE,0,VLOOKUP($P4,貼り付けシート１!$A:$C,3,FALSE))</f>
        <v>157</v>
      </c>
      <c r="S4" s="10">
        <f>SUM(Q4:R4)</f>
        <v>230</v>
      </c>
    </row>
    <row r="5" spans="1:20" x14ac:dyDescent="0.15">
      <c r="A5" s="7">
        <v>1</v>
      </c>
      <c r="B5" s="10">
        <f>IF(ISERROR(VLOOKUP($A5,貼り付けシート１!$A:$C,2,FALSE))=TRUE,0,VLOOKUP($A5,貼り付けシート１!$A:$C,2,FALSE))</f>
        <v>34</v>
      </c>
      <c r="C5" s="10">
        <f>IF(ISERROR(VLOOKUP($A5,貼り付けシート１!$A:$C,3,FALSE))=TRUE,0,VLOOKUP($A5,貼り付けシート１!$A:$C,3,FALSE))</f>
        <v>18</v>
      </c>
      <c r="D5" s="10">
        <f t="shared" ref="D5:D38" si="2">SUM(B5:C5)</f>
        <v>52</v>
      </c>
      <c r="E5" s="3"/>
      <c r="F5" s="7">
        <v>31</v>
      </c>
      <c r="G5" s="10">
        <f>IF(ISERROR(VLOOKUP($F5,貼り付けシート１!$A:$C,2,FALSE))=TRUE,0,VLOOKUP($F5,貼り付けシート１!$A:$C,2,FALSE))</f>
        <v>54</v>
      </c>
      <c r="H5" s="10">
        <f>IF(ISERROR(VLOOKUP($F5,貼り付けシート１!$A:$C,3,FALSE))=TRUE,0,VLOOKUP($F5,貼り付けシート１!$A:$C,3,FALSE))</f>
        <v>46</v>
      </c>
      <c r="I5" s="10">
        <f t="shared" ref="I5:I38" si="3">SUM(G5:H5)</f>
        <v>100</v>
      </c>
      <c r="J5" s="3"/>
      <c r="K5" s="7">
        <v>61</v>
      </c>
      <c r="L5" s="10">
        <f>IF(ISERROR(VLOOKUP($K5,貼り付けシート１!$A:$C,2,FALSE))=TRUE,0,VLOOKUP($K5,貼り付けシート１!$A:$C,2,FALSE))</f>
        <v>103</v>
      </c>
      <c r="M5" s="10">
        <f>IF(ISERROR(VLOOKUP($K5,貼り付けシート１!$A:$C,3,FALSE))=TRUE,0,VLOOKUP($K5,貼り付けシート１!$A:$C,3,FALSE))</f>
        <v>125</v>
      </c>
      <c r="N5" s="10">
        <f>SUM(L5:M5)</f>
        <v>228</v>
      </c>
      <c r="O5" s="3"/>
      <c r="P5" s="7">
        <v>91</v>
      </c>
      <c r="Q5" s="10">
        <f>IF(ISERROR(VLOOKUP($P5,貼り付けシート１!$A:$C,2,FALSE))=TRUE,0,VLOOKUP($P5,貼り付けシート１!$A:$C,2,FALSE))</f>
        <v>49</v>
      </c>
      <c r="R5" s="10">
        <f>IF(ISERROR(VLOOKUP($P5,貼り付けシート１!$A:$C,3,FALSE))=TRUE,0,VLOOKUP($P5,貼り付けシート１!$A:$C,3,FALSE))</f>
        <v>129</v>
      </c>
      <c r="S5" s="10">
        <f>SUM(Q5:R5)</f>
        <v>178</v>
      </c>
    </row>
    <row r="6" spans="1:20" x14ac:dyDescent="0.15">
      <c r="A6" s="7">
        <v>2</v>
      </c>
      <c r="B6" s="10">
        <f>IF(ISERROR(VLOOKUP($A6,貼り付けシート１!$A:$C,2,FALSE))=TRUE,0,VLOOKUP($A6,貼り付けシート１!$A:$C,2,FALSE))</f>
        <v>26</v>
      </c>
      <c r="C6" s="10">
        <f>IF(ISERROR(VLOOKUP($A6,貼り付けシート１!$A:$C,3,FALSE))=TRUE,0,VLOOKUP($A6,貼り付けシート１!$A:$C,3,FALSE))</f>
        <v>31</v>
      </c>
      <c r="D6" s="10">
        <f t="shared" si="2"/>
        <v>57</v>
      </c>
      <c r="E6" s="3"/>
      <c r="F6" s="7">
        <v>32</v>
      </c>
      <c r="G6" s="10">
        <f>IF(ISERROR(VLOOKUP($F6,貼り付けシート１!$A:$C,2,FALSE))=TRUE,0,VLOOKUP($F6,貼り付けシート１!$A:$C,2,FALSE))</f>
        <v>74</v>
      </c>
      <c r="H6" s="10">
        <f>IF(ISERROR(VLOOKUP($F6,貼り付けシート１!$A:$C,3,FALSE))=TRUE,0,VLOOKUP($F6,貼り付けシート１!$A:$C,3,FALSE))</f>
        <v>57</v>
      </c>
      <c r="I6" s="10">
        <f t="shared" si="3"/>
        <v>131</v>
      </c>
      <c r="J6" s="3"/>
      <c r="K6" s="7">
        <v>62</v>
      </c>
      <c r="L6" s="10">
        <f>IF(ISERROR(VLOOKUP($K6,貼り付けシート１!$A:$C,2,FALSE))=TRUE,0,VLOOKUP($K6,貼り付けシート１!$A:$C,2,FALSE))</f>
        <v>123</v>
      </c>
      <c r="M6" s="10">
        <f>IF(ISERROR(VLOOKUP($K6,貼り付けシート１!$A:$C,3,FALSE))=TRUE,0,VLOOKUP($K6,貼り付けシート１!$A:$C,3,FALSE))</f>
        <v>122</v>
      </c>
      <c r="N6" s="10">
        <f>SUM(L6:M6)</f>
        <v>245</v>
      </c>
      <c r="O6" s="3"/>
      <c r="P6" s="7">
        <v>92</v>
      </c>
      <c r="Q6" s="10">
        <f>IF(ISERROR(VLOOKUP($P6,貼り付けシート１!$A:$C,2,FALSE))=TRUE,0,VLOOKUP($P6,貼り付けシート１!$A:$C,2,FALSE))</f>
        <v>44</v>
      </c>
      <c r="R6" s="10">
        <f>IF(ISERROR(VLOOKUP($P6,貼り付けシート１!$A:$C,3,FALSE))=TRUE,0,VLOOKUP($P6,貼り付けシート１!$A:$C,3,FALSE))</f>
        <v>103</v>
      </c>
      <c r="S6" s="10">
        <f>SUM(Q6:R6)</f>
        <v>147</v>
      </c>
    </row>
    <row r="7" spans="1:20" x14ac:dyDescent="0.15">
      <c r="A7" s="7">
        <v>3</v>
      </c>
      <c r="B7" s="10">
        <f>IF(ISERROR(VLOOKUP($A7,貼り付けシート１!$A:$C,2,FALSE))=TRUE,0,VLOOKUP($A7,貼り付けシート１!$A:$C,2,FALSE))</f>
        <v>37</v>
      </c>
      <c r="C7" s="10">
        <f>IF(ISERROR(VLOOKUP($A7,貼り付けシート１!$A:$C,3,FALSE))=TRUE,0,VLOOKUP($A7,貼り付けシート１!$A:$C,3,FALSE))</f>
        <v>34</v>
      </c>
      <c r="D7" s="10">
        <f t="shared" si="2"/>
        <v>71</v>
      </c>
      <c r="E7" s="3"/>
      <c r="F7" s="7">
        <v>33</v>
      </c>
      <c r="G7" s="10">
        <f>IF(ISERROR(VLOOKUP($F7,貼り付けシート１!$A:$C,2,FALSE))=TRUE,0,VLOOKUP($F7,貼り付けシート１!$A:$C,2,FALSE))</f>
        <v>38</v>
      </c>
      <c r="H7" s="10">
        <f>IF(ISERROR(VLOOKUP($F7,貼り付けシート１!$A:$C,3,FALSE))=TRUE,0,VLOOKUP($F7,貼り付けシート１!$A:$C,3,FALSE))</f>
        <v>39</v>
      </c>
      <c r="I7" s="10">
        <f t="shared" si="3"/>
        <v>77</v>
      </c>
      <c r="J7" s="3"/>
      <c r="K7" s="7">
        <v>63</v>
      </c>
      <c r="L7" s="10">
        <f>IF(ISERROR(VLOOKUP($K7,貼り付けシート１!$A:$C,2,FALSE))=TRUE,0,VLOOKUP($K7,貼り付けシート１!$A:$C,2,FALSE))</f>
        <v>112</v>
      </c>
      <c r="M7" s="10">
        <f>IF(ISERROR(VLOOKUP($K7,貼り付けシート１!$A:$C,3,FALSE))=TRUE,0,VLOOKUP($K7,貼り付けシート１!$A:$C,3,FALSE))</f>
        <v>111</v>
      </c>
      <c r="N7" s="10">
        <f>SUM(L7:M7)</f>
        <v>223</v>
      </c>
      <c r="O7" s="3"/>
      <c r="P7" s="7">
        <v>93</v>
      </c>
      <c r="Q7" s="10">
        <f>IF(ISERROR(VLOOKUP($P7,貼り付けシート１!$A:$C,2,FALSE))=TRUE,0,VLOOKUP($P7,貼り付けシート１!$A:$C,2,FALSE))</f>
        <v>34</v>
      </c>
      <c r="R7" s="10">
        <f>IF(ISERROR(VLOOKUP($P7,貼り付けシート１!$A:$C,3,FALSE))=TRUE,0,VLOOKUP($P7,貼り付けシート１!$A:$C,3,FALSE))</f>
        <v>101</v>
      </c>
      <c r="S7" s="10">
        <f>SUM(Q7:R7)</f>
        <v>135</v>
      </c>
    </row>
    <row r="8" spans="1:20" x14ac:dyDescent="0.15">
      <c r="A8" s="7">
        <v>4</v>
      </c>
      <c r="B8" s="10">
        <f>IF(ISERROR(VLOOKUP($A8,貼り付けシート１!$A:$C,2,FALSE))=TRUE,0,VLOOKUP($A8,貼り付けシート１!$A:$C,2,FALSE))</f>
        <v>40</v>
      </c>
      <c r="C8" s="10">
        <f>IF(ISERROR(VLOOKUP($A8,貼り付けシート１!$A:$C,3,FALSE))=TRUE,0,VLOOKUP($A8,貼り付けシート１!$A:$C,3,FALSE))</f>
        <v>35</v>
      </c>
      <c r="D8" s="10">
        <f t="shared" si="2"/>
        <v>75</v>
      </c>
      <c r="E8" s="3"/>
      <c r="F8" s="7">
        <v>34</v>
      </c>
      <c r="G8" s="10">
        <f>IF(ISERROR(VLOOKUP($F8,貼り付けシート１!$A:$C,2,FALSE))=TRUE,0,VLOOKUP($F8,貼り付けシート１!$A:$C,2,FALSE))</f>
        <v>61</v>
      </c>
      <c r="H8" s="10">
        <f>IF(ISERROR(VLOOKUP($F8,貼り付けシート１!$A:$C,3,FALSE))=TRUE,0,VLOOKUP($F8,貼り付けシート１!$A:$C,3,FALSE))</f>
        <v>37</v>
      </c>
      <c r="I8" s="10">
        <f t="shared" si="3"/>
        <v>98</v>
      </c>
      <c r="J8" s="3"/>
      <c r="K8" s="7">
        <v>64</v>
      </c>
      <c r="L8" s="10">
        <f>IF(ISERROR(VLOOKUP($K8,貼り付けシート１!$A:$C,2,FALSE))=TRUE,0,VLOOKUP($K8,貼り付けシート１!$A:$C,2,FALSE))</f>
        <v>138</v>
      </c>
      <c r="M8" s="10">
        <f>IF(ISERROR(VLOOKUP($K8,貼り付けシート１!$A:$C,3,FALSE))=TRUE,0,VLOOKUP($K8,貼り付けシート１!$A:$C,3,FALSE))</f>
        <v>155</v>
      </c>
      <c r="N8" s="10">
        <f>SUM(L8:M8)</f>
        <v>293</v>
      </c>
      <c r="O8" s="3"/>
      <c r="P8" s="7">
        <v>94</v>
      </c>
      <c r="Q8" s="10">
        <f>IF(ISERROR(VLOOKUP($P8,貼り付けシート１!$A:$C,2,FALSE))=TRUE,0,VLOOKUP($P8,貼り付けシート１!$A:$C,2,FALSE))</f>
        <v>34</v>
      </c>
      <c r="R8" s="10">
        <f>IF(ISERROR(VLOOKUP($P8,貼り付けシート１!$A:$C,3,FALSE))=TRUE,0,VLOOKUP($P8,貼り付けシート１!$A:$C,3,FALSE))</f>
        <v>103</v>
      </c>
      <c r="S8" s="10">
        <f>SUM(Q8:R8)</f>
        <v>137</v>
      </c>
    </row>
    <row r="9" spans="1:20" x14ac:dyDescent="0.15">
      <c r="A9" s="7"/>
      <c r="B9" s="10">
        <f>SUM(B4:B8)</f>
        <v>165</v>
      </c>
      <c r="C9" s="10">
        <f t="shared" ref="C9:D9" si="4">SUM(C4:C8)</f>
        <v>136</v>
      </c>
      <c r="D9" s="10">
        <f t="shared" si="4"/>
        <v>301</v>
      </c>
      <c r="E9" s="3"/>
      <c r="F9" s="7"/>
      <c r="G9" s="10">
        <f>SUM(G4:G8)</f>
        <v>272</v>
      </c>
      <c r="H9" s="10">
        <f t="shared" ref="H9" si="5">SUM(H4:H8)</f>
        <v>225</v>
      </c>
      <c r="I9" s="10">
        <f t="shared" ref="I9" si="6">SUM(I4:I8)</f>
        <v>497</v>
      </c>
      <c r="J9" s="3"/>
      <c r="K9" s="7"/>
      <c r="L9" s="10">
        <f>SUM(L4:L8)</f>
        <v>589</v>
      </c>
      <c r="M9" s="10">
        <f t="shared" ref="M9" si="7">SUM(M4:M8)</f>
        <v>603</v>
      </c>
      <c r="N9" s="10">
        <f t="shared" ref="N9" si="8">SUM(N4:N8)</f>
        <v>1192</v>
      </c>
      <c r="O9" s="3"/>
      <c r="P9" s="7"/>
      <c r="Q9" s="10">
        <f>SUM(Q4:Q8)</f>
        <v>234</v>
      </c>
      <c r="R9" s="10">
        <f t="shared" ref="R9" si="9">SUM(R4:R8)</f>
        <v>593</v>
      </c>
      <c r="S9" s="10">
        <f t="shared" ref="S9" si="10">SUM(S4:S8)</f>
        <v>827</v>
      </c>
    </row>
    <row r="10" spans="1:20" x14ac:dyDescent="0.15">
      <c r="A10" s="7">
        <v>5</v>
      </c>
      <c r="B10" s="10">
        <f>IF(ISERROR(VLOOKUP($A10,貼り付けシート１!$A:$C,2,FALSE))=TRUE,0,VLOOKUP($A10,貼り付けシート１!$A:$C,2,FALSE))</f>
        <v>58</v>
      </c>
      <c r="C10" s="10">
        <f>IF(ISERROR(VLOOKUP($A10,貼り付けシート１!$A:$C,3,FALSE))=TRUE,0,VLOOKUP($A10,貼り付けシート１!$A:$C,3,FALSE))</f>
        <v>45</v>
      </c>
      <c r="D10" s="10">
        <f t="shared" si="2"/>
        <v>103</v>
      </c>
      <c r="E10" s="3"/>
      <c r="F10" s="7">
        <v>35</v>
      </c>
      <c r="G10" s="10">
        <f>IF(ISERROR(VLOOKUP($F10,貼り付けシート１!$A:$C,2,FALSE))=TRUE,0,VLOOKUP($F10,貼り付けシート１!$A:$C,2,FALSE))</f>
        <v>55</v>
      </c>
      <c r="H10" s="10">
        <f>IF(ISERROR(VLOOKUP($F10,貼り付けシート１!$A:$C,3,FALSE))=TRUE,0,VLOOKUP($F10,貼り付けシート１!$A:$C,3,FALSE))</f>
        <v>46</v>
      </c>
      <c r="I10" s="10">
        <f t="shared" si="3"/>
        <v>101</v>
      </c>
      <c r="J10" s="3"/>
      <c r="K10" s="7">
        <v>65</v>
      </c>
      <c r="L10" s="10">
        <f>IF(ISERROR(VLOOKUP($K10,貼り付けシート１!$A:$C,2,FALSE))=TRUE,0,VLOOKUP($K10,貼り付けシート１!$A:$C,2,FALSE))</f>
        <v>139</v>
      </c>
      <c r="M10" s="10">
        <f>IF(ISERROR(VLOOKUP($K10,貼り付けシート１!$A:$C,3,FALSE))=TRUE,0,VLOOKUP($K10,貼り付けシート１!$A:$C,3,FALSE))</f>
        <v>135</v>
      </c>
      <c r="N10" s="10">
        <f>SUM(L10:M10)</f>
        <v>274</v>
      </c>
      <c r="O10" s="3"/>
      <c r="P10" s="7">
        <v>95</v>
      </c>
      <c r="Q10" s="10">
        <f>IF(ISERROR(VLOOKUP($P10,貼り付けシート１!$A:$C,2,FALSE))=TRUE,0,VLOOKUP($P10,貼り付けシート１!$A:$C,2,FALSE))</f>
        <v>30</v>
      </c>
      <c r="R10" s="10">
        <f>IF(ISERROR(VLOOKUP($P10,貼り付けシート１!$A:$C,3,FALSE))=TRUE,0,VLOOKUP($P10,貼り付けシート１!$A:$C,3,FALSE))</f>
        <v>85</v>
      </c>
      <c r="S10" s="10">
        <f>SUM(Q10:R10)</f>
        <v>115</v>
      </c>
    </row>
    <row r="11" spans="1:20" x14ac:dyDescent="0.15">
      <c r="A11" s="7">
        <v>6</v>
      </c>
      <c r="B11" s="10">
        <f>IF(ISERROR(VLOOKUP($A11,貼り付けシート１!$A:$C,2,FALSE))=TRUE,0,VLOOKUP($A11,貼り付けシート１!$A:$C,2,FALSE))</f>
        <v>52</v>
      </c>
      <c r="C11" s="10">
        <f>IF(ISERROR(VLOOKUP($A11,貼り付けシート１!$A:$C,3,FALSE))=TRUE,0,VLOOKUP($A11,貼り付けシート１!$A:$C,3,FALSE))</f>
        <v>34</v>
      </c>
      <c r="D11" s="10">
        <f t="shared" si="2"/>
        <v>86</v>
      </c>
      <c r="E11" s="3"/>
      <c r="F11" s="7">
        <v>36</v>
      </c>
      <c r="G11" s="10">
        <f>IF(ISERROR(VLOOKUP($F11,貼り付けシート１!$A:$C,2,FALSE))=TRUE,0,VLOOKUP($F11,貼り付けシート１!$A:$C,2,FALSE))</f>
        <v>50</v>
      </c>
      <c r="H11" s="10">
        <f>IF(ISERROR(VLOOKUP($F11,貼り付けシート１!$A:$C,3,FALSE))=TRUE,0,VLOOKUP($F11,貼り付けシート１!$A:$C,3,FALSE))</f>
        <v>47</v>
      </c>
      <c r="I11" s="10">
        <f t="shared" si="3"/>
        <v>97</v>
      </c>
      <c r="J11" s="3"/>
      <c r="K11" s="7">
        <v>66</v>
      </c>
      <c r="L11" s="10">
        <f>IF(ISERROR(VLOOKUP($K11,貼り付けシート１!$A:$C,2,FALSE))=TRUE,0,VLOOKUP($K11,貼り付けシート１!$A:$C,2,FALSE))</f>
        <v>163</v>
      </c>
      <c r="M11" s="10">
        <f>IF(ISERROR(VLOOKUP($K11,貼り付けシート１!$A:$C,3,FALSE))=TRUE,0,VLOOKUP($K11,貼り付けシート１!$A:$C,3,FALSE))</f>
        <v>172</v>
      </c>
      <c r="N11" s="10">
        <f>SUM(L11:M11)</f>
        <v>335</v>
      </c>
      <c r="O11" s="3"/>
      <c r="P11" s="7">
        <v>96</v>
      </c>
      <c r="Q11" s="10">
        <f>IF(ISERROR(VLOOKUP($P11,貼り付けシート１!$A:$C,2,FALSE))=TRUE,0,VLOOKUP($P11,貼り付けシート１!$A:$C,2,FALSE))</f>
        <v>20</v>
      </c>
      <c r="R11" s="10">
        <f>IF(ISERROR(VLOOKUP($P11,貼り付けシート１!$A:$C,3,FALSE))=TRUE,0,VLOOKUP($P11,貼り付けシート１!$A:$C,3,FALSE))</f>
        <v>66</v>
      </c>
      <c r="S11" s="10">
        <f>SUM(Q11:R11)</f>
        <v>86</v>
      </c>
    </row>
    <row r="12" spans="1:20" x14ac:dyDescent="0.15">
      <c r="A12" s="7">
        <v>7</v>
      </c>
      <c r="B12" s="10">
        <f>IF(ISERROR(VLOOKUP($A12,貼り付けシート１!$A:$C,2,FALSE))=TRUE,0,VLOOKUP($A12,貼り付けシート１!$A:$C,2,FALSE))</f>
        <v>40</v>
      </c>
      <c r="C12" s="10">
        <f>IF(ISERROR(VLOOKUP($A12,貼り付けシート１!$A:$C,3,FALSE))=TRUE,0,VLOOKUP($A12,貼り付けシート１!$A:$C,3,FALSE))</f>
        <v>31</v>
      </c>
      <c r="D12" s="10">
        <f t="shared" si="2"/>
        <v>71</v>
      </c>
      <c r="E12" s="3"/>
      <c r="F12" s="7">
        <v>37</v>
      </c>
      <c r="G12" s="10">
        <f>IF(ISERROR(VLOOKUP($F12,貼り付けシート１!$A:$C,2,FALSE))=TRUE,0,VLOOKUP($F12,貼り付けシート１!$A:$C,2,FALSE))</f>
        <v>80</v>
      </c>
      <c r="H12" s="10">
        <f>IF(ISERROR(VLOOKUP($F12,貼り付けシート１!$A:$C,3,FALSE))=TRUE,0,VLOOKUP($F12,貼り付けシート１!$A:$C,3,FALSE))</f>
        <v>67</v>
      </c>
      <c r="I12" s="10">
        <f t="shared" si="3"/>
        <v>147</v>
      </c>
      <c r="J12" s="3"/>
      <c r="K12" s="7">
        <v>67</v>
      </c>
      <c r="L12" s="10">
        <f>IF(ISERROR(VLOOKUP($K12,貼り付けシート１!$A:$C,2,FALSE))=TRUE,0,VLOOKUP($K12,貼り付けシート１!$A:$C,2,FALSE))</f>
        <v>153</v>
      </c>
      <c r="M12" s="10">
        <f>IF(ISERROR(VLOOKUP($K12,貼り付けシート１!$A:$C,3,FALSE))=TRUE,0,VLOOKUP($K12,貼り付けシート１!$A:$C,3,FALSE))</f>
        <v>160</v>
      </c>
      <c r="N12" s="10">
        <f>SUM(L12:M12)</f>
        <v>313</v>
      </c>
      <c r="O12" s="3"/>
      <c r="P12" s="7">
        <v>97</v>
      </c>
      <c r="Q12" s="10">
        <f>IF(ISERROR(VLOOKUP($P12,貼り付けシート１!$A:$C,2,FALSE))=TRUE,0,VLOOKUP($P12,貼り付けシート１!$A:$C,2,FALSE))</f>
        <v>10</v>
      </c>
      <c r="R12" s="10">
        <f>IF(ISERROR(VLOOKUP($P12,貼り付けシート１!$A:$C,3,FALSE))=TRUE,0,VLOOKUP($P12,貼り付けシート１!$A:$C,3,FALSE))</f>
        <v>46</v>
      </c>
      <c r="S12" s="10">
        <f>SUM(Q12:R12)</f>
        <v>56</v>
      </c>
    </row>
    <row r="13" spans="1:20" x14ac:dyDescent="0.15">
      <c r="A13" s="7">
        <v>8</v>
      </c>
      <c r="B13" s="10">
        <f>IF(ISERROR(VLOOKUP($A13,貼り付けシート１!$A:$C,2,FALSE))=TRUE,0,VLOOKUP($A13,貼り付けシート１!$A:$C,2,FALSE))</f>
        <v>63</v>
      </c>
      <c r="C13" s="10">
        <f>IF(ISERROR(VLOOKUP($A13,貼り付けシート１!$A:$C,3,FALSE))=TRUE,0,VLOOKUP($A13,貼り付けシート１!$A:$C,3,FALSE))</f>
        <v>50</v>
      </c>
      <c r="D13" s="10">
        <f t="shared" si="2"/>
        <v>113</v>
      </c>
      <c r="E13" s="3"/>
      <c r="F13" s="7">
        <v>38</v>
      </c>
      <c r="G13" s="10">
        <f>IF(ISERROR(VLOOKUP($F13,貼り付けシート１!$A:$C,2,FALSE))=TRUE,0,VLOOKUP($F13,貼り付けシート１!$A:$C,2,FALSE))</f>
        <v>72</v>
      </c>
      <c r="H13" s="10">
        <f>IF(ISERROR(VLOOKUP($F13,貼り付けシート１!$A:$C,3,FALSE))=TRUE,0,VLOOKUP($F13,貼り付けシート１!$A:$C,3,FALSE))</f>
        <v>72</v>
      </c>
      <c r="I13" s="10">
        <f t="shared" si="3"/>
        <v>144</v>
      </c>
      <c r="J13" s="3"/>
      <c r="K13" s="7">
        <v>68</v>
      </c>
      <c r="L13" s="10">
        <f>IF(ISERROR(VLOOKUP($K13,貼り付けシート１!$A:$C,2,FALSE))=TRUE,0,VLOOKUP($K13,貼り付けシート１!$A:$C,2,FALSE))</f>
        <v>163</v>
      </c>
      <c r="M13" s="10">
        <f>IF(ISERROR(VLOOKUP($K13,貼り付けシート１!$A:$C,3,FALSE))=TRUE,0,VLOOKUP($K13,貼り付けシート１!$A:$C,3,FALSE))</f>
        <v>161</v>
      </c>
      <c r="N13" s="10">
        <f>SUM(L13:M13)</f>
        <v>324</v>
      </c>
      <c r="O13" s="3"/>
      <c r="P13" s="7">
        <v>98</v>
      </c>
      <c r="Q13" s="10">
        <f>IF(ISERROR(VLOOKUP($P13,貼り付けシート１!$A:$C,2,FALSE))=TRUE,0,VLOOKUP($P13,貼り付けシート１!$A:$C,2,FALSE))</f>
        <v>4</v>
      </c>
      <c r="R13" s="10">
        <f>IF(ISERROR(VLOOKUP($P13,貼り付けシート１!$A:$C,3,FALSE))=TRUE,0,VLOOKUP($P13,貼り付けシート１!$A:$C,3,FALSE))</f>
        <v>27</v>
      </c>
      <c r="S13" s="10">
        <f>SUM(Q13:R13)</f>
        <v>31</v>
      </c>
    </row>
    <row r="14" spans="1:20" x14ac:dyDescent="0.15">
      <c r="A14" s="7">
        <v>9</v>
      </c>
      <c r="B14" s="10">
        <f>IF(ISERROR(VLOOKUP($A14,貼り付けシート１!$A:$C,2,FALSE))=TRUE,0,VLOOKUP($A14,貼り付けシート１!$A:$C,2,FALSE))</f>
        <v>53</v>
      </c>
      <c r="C14" s="10">
        <f>IF(ISERROR(VLOOKUP($A14,貼り付けシート１!$A:$C,3,FALSE))=TRUE,0,VLOOKUP($A14,貼り付けシート１!$A:$C,3,FALSE))</f>
        <v>48</v>
      </c>
      <c r="D14" s="10">
        <f t="shared" si="2"/>
        <v>101</v>
      </c>
      <c r="E14" s="3"/>
      <c r="F14" s="7">
        <v>39</v>
      </c>
      <c r="G14" s="10">
        <f>IF(ISERROR(VLOOKUP($F14,貼り付けシート１!$A:$C,2,FALSE))=TRUE,0,VLOOKUP($F14,貼り付けシート１!$A:$C,2,FALSE))</f>
        <v>80</v>
      </c>
      <c r="H14" s="10">
        <f>IF(ISERROR(VLOOKUP($F14,貼り付けシート１!$A:$C,3,FALSE))=TRUE,0,VLOOKUP($F14,貼り付けシート１!$A:$C,3,FALSE))</f>
        <v>74</v>
      </c>
      <c r="I14" s="10">
        <f t="shared" si="3"/>
        <v>154</v>
      </c>
      <c r="J14" s="3"/>
      <c r="K14" s="7">
        <v>69</v>
      </c>
      <c r="L14" s="10">
        <f>IF(ISERROR(VLOOKUP($K14,貼り付けシート１!$A:$C,2,FALSE))=TRUE,0,VLOOKUP($K14,貼り付けシート１!$A:$C,2,FALSE))</f>
        <v>159</v>
      </c>
      <c r="M14" s="10">
        <f>IF(ISERROR(VLOOKUP($K14,貼り付けシート１!$A:$C,3,FALSE))=TRUE,0,VLOOKUP($K14,貼り付けシート１!$A:$C,3,FALSE))</f>
        <v>169</v>
      </c>
      <c r="N14" s="10">
        <f>SUM(L14:M14)</f>
        <v>328</v>
      </c>
      <c r="O14" s="3"/>
      <c r="P14" s="7">
        <v>99</v>
      </c>
      <c r="Q14" s="10">
        <f>IF(ISERROR(VLOOKUP($P14,貼り付けシート１!$A:$C,2,FALSE))=TRUE,0,VLOOKUP($P14,貼り付けシート１!$A:$C,2,FALSE))</f>
        <v>8</v>
      </c>
      <c r="R14" s="10">
        <f>IF(ISERROR(VLOOKUP($P14,貼り付けシート１!$A:$C,3,FALSE))=TRUE,0,VLOOKUP($P14,貼り付けシート１!$A:$C,3,FALSE))</f>
        <v>32</v>
      </c>
      <c r="S14" s="10">
        <f>SUM(Q14:R14)</f>
        <v>40</v>
      </c>
    </row>
    <row r="15" spans="1:20" x14ac:dyDescent="0.15">
      <c r="A15" s="7"/>
      <c r="B15" s="10">
        <f>SUM(B10:B14)</f>
        <v>266</v>
      </c>
      <c r="C15" s="10">
        <f t="shared" ref="C15" si="11">SUM(C10:C14)</f>
        <v>208</v>
      </c>
      <c r="D15" s="10">
        <f t="shared" ref="D15" si="12">SUM(D10:D14)</f>
        <v>474</v>
      </c>
      <c r="E15" s="3"/>
      <c r="F15" s="7"/>
      <c r="G15" s="10">
        <f>SUM(G10:G14)</f>
        <v>337</v>
      </c>
      <c r="H15" s="10">
        <f t="shared" ref="H15" si="13">SUM(H10:H14)</f>
        <v>306</v>
      </c>
      <c r="I15" s="10">
        <f t="shared" ref="I15" si="14">SUM(I10:I14)</f>
        <v>643</v>
      </c>
      <c r="J15" s="3"/>
      <c r="K15" s="7"/>
      <c r="L15" s="10">
        <f>SUM(L10:L14)</f>
        <v>777</v>
      </c>
      <c r="M15" s="10">
        <f t="shared" ref="M15" si="15">SUM(M10:M14)</f>
        <v>797</v>
      </c>
      <c r="N15" s="10">
        <f t="shared" ref="N15" si="16">SUM(N10:N14)</f>
        <v>1574</v>
      </c>
      <c r="O15" s="3"/>
      <c r="P15" s="7"/>
      <c r="Q15" s="10">
        <f>SUM(Q10:Q14)</f>
        <v>72</v>
      </c>
      <c r="R15" s="10">
        <f t="shared" ref="R15" si="17">SUM(R10:R14)</f>
        <v>256</v>
      </c>
      <c r="S15" s="10">
        <f t="shared" ref="S15" si="18">SUM(S10:S14)</f>
        <v>328</v>
      </c>
    </row>
    <row r="16" spans="1:20" x14ac:dyDescent="0.15">
      <c r="A16" s="7">
        <v>10</v>
      </c>
      <c r="B16" s="10">
        <f>IF(ISERROR(VLOOKUP($A16,貼り付けシート１!$A:$C,2,FALSE))=TRUE,0,VLOOKUP($A16,貼り付けシート１!$A:$C,2,FALSE))</f>
        <v>59</v>
      </c>
      <c r="C16" s="10">
        <f>IF(ISERROR(VLOOKUP($A16,貼り付けシート１!$A:$C,3,FALSE))=TRUE,0,VLOOKUP($A16,貼り付けシート１!$A:$C,3,FALSE))</f>
        <v>60</v>
      </c>
      <c r="D16" s="10">
        <f t="shared" si="2"/>
        <v>119</v>
      </c>
      <c r="E16" s="3"/>
      <c r="F16" s="7">
        <v>40</v>
      </c>
      <c r="G16" s="10">
        <f>IF(ISERROR(VLOOKUP($F16,貼り付けシート１!$A:$C,2,FALSE))=TRUE,0,VLOOKUP($F16,貼り付けシート１!$A:$C,2,FALSE))</f>
        <v>78</v>
      </c>
      <c r="H16" s="10">
        <f>IF(ISERROR(VLOOKUP($F16,貼り付けシート１!$A:$C,3,FALSE))=TRUE,0,VLOOKUP($F16,貼り付けシート１!$A:$C,3,FALSE))</f>
        <v>88</v>
      </c>
      <c r="I16" s="10">
        <f t="shared" si="3"/>
        <v>166</v>
      </c>
      <c r="J16" s="3"/>
      <c r="K16" s="7">
        <v>70</v>
      </c>
      <c r="L16" s="10">
        <f>IF(ISERROR(VLOOKUP($K16,貼り付けシート１!$A:$C,2,FALSE))=TRUE,0,VLOOKUP($K16,貼り付けシート１!$A:$C,2,FALSE))</f>
        <v>171</v>
      </c>
      <c r="M16" s="10">
        <f>IF(ISERROR(VLOOKUP($K16,貼り付けシート１!$A:$C,3,FALSE))=TRUE,0,VLOOKUP($K16,貼り付けシート１!$A:$C,3,FALSE))</f>
        <v>195</v>
      </c>
      <c r="N16" s="10">
        <f>SUM(L16:M16)</f>
        <v>366</v>
      </c>
      <c r="O16" s="3"/>
      <c r="P16" s="7">
        <v>100</v>
      </c>
      <c r="Q16" s="10">
        <f>IF(ISERROR(VLOOKUP($P16,貼り付けシート１!$A:$C,2,FALSE))=TRUE,0,VLOOKUP($P16,貼り付けシート１!$A:$C,2,FALSE))</f>
        <v>3</v>
      </c>
      <c r="R16" s="10">
        <f>IF(ISERROR(VLOOKUP($P16,貼り付けシート１!$A:$C,3,FALSE))=TRUE,0,VLOOKUP($P16,貼り付けシート１!$A:$C,3,FALSE))</f>
        <v>22</v>
      </c>
      <c r="S16" s="10">
        <f>SUM(Q16:R16)</f>
        <v>25</v>
      </c>
    </row>
    <row r="17" spans="1:19" x14ac:dyDescent="0.15">
      <c r="A17" s="7">
        <v>11</v>
      </c>
      <c r="B17" s="10">
        <f>IF(ISERROR(VLOOKUP($A17,貼り付けシート１!$A:$C,2,FALSE))=TRUE,0,VLOOKUP($A17,貼り付けシート１!$A:$C,2,FALSE))</f>
        <v>60</v>
      </c>
      <c r="C17" s="10">
        <f>IF(ISERROR(VLOOKUP($A17,貼り付けシート１!$A:$C,3,FALSE))=TRUE,0,VLOOKUP($A17,貼り付けシート１!$A:$C,3,FALSE))</f>
        <v>56</v>
      </c>
      <c r="D17" s="10">
        <f t="shared" si="2"/>
        <v>116</v>
      </c>
      <c r="E17" s="3"/>
      <c r="F17" s="7">
        <v>41</v>
      </c>
      <c r="G17" s="10">
        <f>IF(ISERROR(VLOOKUP($F17,貼り付けシート１!$A:$C,2,FALSE))=TRUE,0,VLOOKUP($F17,貼り付けシート１!$A:$C,2,FALSE))</f>
        <v>97</v>
      </c>
      <c r="H17" s="10">
        <f>IF(ISERROR(VLOOKUP($F17,貼り付けシート１!$A:$C,3,FALSE))=TRUE,0,VLOOKUP($F17,貼り付けシート１!$A:$C,3,FALSE))</f>
        <v>73</v>
      </c>
      <c r="I17" s="10">
        <f t="shared" si="3"/>
        <v>170</v>
      </c>
      <c r="J17" s="3"/>
      <c r="K17" s="7">
        <v>71</v>
      </c>
      <c r="L17" s="10">
        <f>IF(ISERROR(VLOOKUP($K17,貼り付けシート１!$A:$C,2,FALSE))=TRUE,0,VLOOKUP($K17,貼り付けシート１!$A:$C,2,FALSE))</f>
        <v>186</v>
      </c>
      <c r="M17" s="10">
        <f>IF(ISERROR(VLOOKUP($K17,貼り付けシート１!$A:$C,3,FALSE))=TRUE,0,VLOOKUP($K17,貼り付けシート１!$A:$C,3,FALSE))</f>
        <v>161</v>
      </c>
      <c r="N17" s="10">
        <f>SUM(L17:M17)</f>
        <v>347</v>
      </c>
      <c r="O17" s="3"/>
      <c r="P17" s="7">
        <v>101</v>
      </c>
      <c r="Q17" s="10">
        <f>IF(ISERROR(VLOOKUP($P17,貼り付けシート１!$A:$C,2,FALSE))=TRUE,0,VLOOKUP($P17,貼り付けシート１!$A:$C,2,FALSE))</f>
        <v>0</v>
      </c>
      <c r="R17" s="10">
        <f>IF(ISERROR(VLOOKUP($P17,貼り付けシート１!$A:$C,3,FALSE))=TRUE,0,VLOOKUP($P17,貼り付けシート１!$A:$C,3,FALSE))</f>
        <v>14</v>
      </c>
      <c r="S17" s="10">
        <f>SUM(Q17:R17)</f>
        <v>14</v>
      </c>
    </row>
    <row r="18" spans="1:19" x14ac:dyDescent="0.15">
      <c r="A18" s="7">
        <v>12</v>
      </c>
      <c r="B18" s="10">
        <f>IF(ISERROR(VLOOKUP($A18,貼り付けシート１!$A:$C,2,FALSE))=TRUE,0,VLOOKUP($A18,貼り付けシート１!$A:$C,2,FALSE))</f>
        <v>60</v>
      </c>
      <c r="C18" s="10">
        <f>IF(ISERROR(VLOOKUP($A18,貼り付けシート１!$A:$C,3,FALSE))=TRUE,0,VLOOKUP($A18,貼り付けシート１!$A:$C,3,FALSE))</f>
        <v>67</v>
      </c>
      <c r="D18" s="10">
        <f t="shared" si="2"/>
        <v>127</v>
      </c>
      <c r="E18" s="3"/>
      <c r="F18" s="7">
        <v>42</v>
      </c>
      <c r="G18" s="10">
        <f>IF(ISERROR(VLOOKUP($F18,貼り付けシート１!$A:$C,2,FALSE))=TRUE,0,VLOOKUP($F18,貼り付けシート１!$A:$C,2,FALSE))</f>
        <v>92</v>
      </c>
      <c r="H18" s="10">
        <f>IF(ISERROR(VLOOKUP($F18,貼り付けシート１!$A:$C,3,FALSE))=TRUE,0,VLOOKUP($F18,貼り付けシート１!$A:$C,3,FALSE))</f>
        <v>90</v>
      </c>
      <c r="I18" s="10">
        <f t="shared" si="3"/>
        <v>182</v>
      </c>
      <c r="J18" s="3"/>
      <c r="K18" s="7">
        <v>72</v>
      </c>
      <c r="L18" s="10">
        <f>IF(ISERROR(VLOOKUP($K18,貼り付けシート１!$A:$C,2,FALSE))=TRUE,0,VLOOKUP($K18,貼り付けシート１!$A:$C,2,FALSE))</f>
        <v>207</v>
      </c>
      <c r="M18" s="10">
        <f>IF(ISERROR(VLOOKUP($K18,貼り付けシート１!$A:$C,3,FALSE))=TRUE,0,VLOOKUP($K18,貼り付けシート１!$A:$C,3,FALSE))</f>
        <v>186</v>
      </c>
      <c r="N18" s="13">
        <f>SUM(L18:M18)</f>
        <v>393</v>
      </c>
      <c r="O18" s="3"/>
      <c r="P18" s="7">
        <v>102</v>
      </c>
      <c r="Q18" s="10">
        <f>IF(ISERROR(VLOOKUP($P18,貼り付けシート１!$A:$C,2,FALSE))=TRUE,0,VLOOKUP($P18,貼り付けシート１!$A:$C,2,FALSE))</f>
        <v>2</v>
      </c>
      <c r="R18" s="10">
        <f>IF(ISERROR(VLOOKUP($P18,貼り付けシート１!$A:$C,3,FALSE))=TRUE,0,VLOOKUP($P18,貼り付けシート１!$A:$C,3,FALSE))</f>
        <v>7</v>
      </c>
      <c r="S18" s="10">
        <f>SUM(Q18:R18)</f>
        <v>9</v>
      </c>
    </row>
    <row r="19" spans="1:19" x14ac:dyDescent="0.15">
      <c r="A19" s="7">
        <v>13</v>
      </c>
      <c r="B19" s="10">
        <f>IF(ISERROR(VLOOKUP($A19,貼り付けシート１!$A:$C,2,FALSE))=TRUE,0,VLOOKUP($A19,貼り付けシート１!$A:$C,2,FALSE))</f>
        <v>64</v>
      </c>
      <c r="C19" s="10">
        <f>IF(ISERROR(VLOOKUP($A19,貼り付けシート１!$A:$C,3,FALSE))=TRUE,0,VLOOKUP($A19,貼り付けシート１!$A:$C,3,FALSE))</f>
        <v>56</v>
      </c>
      <c r="D19" s="10">
        <f t="shared" si="2"/>
        <v>120</v>
      </c>
      <c r="E19" s="3"/>
      <c r="F19" s="7">
        <v>43</v>
      </c>
      <c r="G19" s="10">
        <f>IF(ISERROR(VLOOKUP($F19,貼り付けシート１!$A:$C,2,FALSE))=TRUE,0,VLOOKUP($F19,貼り付けシート１!$A:$C,2,FALSE))</f>
        <v>78</v>
      </c>
      <c r="H19" s="10">
        <f>IF(ISERROR(VLOOKUP($F19,貼り付けシート１!$A:$C,3,FALSE))=TRUE,0,VLOOKUP($F19,貼り付けシート１!$A:$C,3,FALSE))</f>
        <v>78</v>
      </c>
      <c r="I19" s="10">
        <f t="shared" si="3"/>
        <v>156</v>
      </c>
      <c r="J19" s="3"/>
      <c r="K19" s="7">
        <v>73</v>
      </c>
      <c r="L19" s="10">
        <f>IF(ISERROR(VLOOKUP($K19,貼り付けシート１!$A:$C,2,FALSE))=TRUE,0,VLOOKUP($K19,貼り付けシート１!$A:$C,2,FALSE))</f>
        <v>202</v>
      </c>
      <c r="M19" s="10">
        <f>IF(ISERROR(VLOOKUP($K19,貼り付けシート１!$A:$C,3,FALSE))=TRUE,0,VLOOKUP($K19,貼り付けシート１!$A:$C,3,FALSE))</f>
        <v>199</v>
      </c>
      <c r="N19" s="10">
        <f>SUM(L19:M19)</f>
        <v>401</v>
      </c>
      <c r="O19" s="3"/>
      <c r="P19" s="7">
        <v>103</v>
      </c>
      <c r="Q19" s="10">
        <f>IF(ISERROR(VLOOKUP($P19,貼り付けシート１!$A:$C,2,FALSE))=TRUE,0,VLOOKUP($P19,貼り付けシート１!$A:$C,2,FALSE))</f>
        <v>0</v>
      </c>
      <c r="R19" s="10">
        <f>IF(ISERROR(VLOOKUP($P19,貼り付けシート１!$A:$C,3,FALSE))=TRUE,0,VLOOKUP($P19,貼り付けシート１!$A:$C,3,FALSE))</f>
        <v>4</v>
      </c>
      <c r="S19" s="10">
        <f>SUM(Q19:R19)</f>
        <v>4</v>
      </c>
    </row>
    <row r="20" spans="1:19" x14ac:dyDescent="0.15">
      <c r="A20" s="7">
        <v>14</v>
      </c>
      <c r="B20" s="10">
        <f>IF(ISERROR(VLOOKUP($A20,貼り付けシート１!$A:$C,2,FALSE))=TRUE,0,VLOOKUP($A20,貼り付けシート１!$A:$C,2,FALSE))</f>
        <v>61</v>
      </c>
      <c r="C20" s="10">
        <f>IF(ISERROR(VLOOKUP($A20,貼り付けシート１!$A:$C,3,FALSE))=TRUE,0,VLOOKUP($A20,貼り付けシート１!$A:$C,3,FALSE))</f>
        <v>53</v>
      </c>
      <c r="D20" s="10">
        <f t="shared" si="2"/>
        <v>114</v>
      </c>
      <c r="E20" s="3"/>
      <c r="F20" s="7">
        <v>44</v>
      </c>
      <c r="G20" s="10">
        <f>IF(ISERROR(VLOOKUP($F20,貼り付けシート１!$A:$C,2,FALSE))=TRUE,0,VLOOKUP($F20,貼り付けシート１!$A:$C,2,FALSE))</f>
        <v>90</v>
      </c>
      <c r="H20" s="10">
        <f>IF(ISERROR(VLOOKUP($F20,貼り付けシート１!$A:$C,3,FALSE))=TRUE,0,VLOOKUP($F20,貼り付けシート１!$A:$C,3,FALSE))</f>
        <v>75</v>
      </c>
      <c r="I20" s="10">
        <f t="shared" si="3"/>
        <v>165</v>
      </c>
      <c r="J20" s="3"/>
      <c r="K20" s="7">
        <v>74</v>
      </c>
      <c r="L20" s="10">
        <f>IF(ISERROR(VLOOKUP($K20,貼り付けシート１!$A:$C,2,FALSE))=TRUE,0,VLOOKUP($K20,貼り付けシート１!$A:$C,2,FALSE))</f>
        <v>197</v>
      </c>
      <c r="M20" s="10">
        <f>IF(ISERROR(VLOOKUP($K20,貼り付けシート１!$A:$C,3,FALSE))=TRUE,0,VLOOKUP($K20,貼り付けシート１!$A:$C,3,FALSE))</f>
        <v>193</v>
      </c>
      <c r="N20" s="10">
        <f>SUM(L20:M20)</f>
        <v>390</v>
      </c>
      <c r="O20" s="3"/>
      <c r="P20" s="7">
        <v>104</v>
      </c>
      <c r="Q20" s="10">
        <f>IF(ISERROR(VLOOKUP($P20,貼り付けシート１!$A:$C,2,FALSE))=TRUE,0,VLOOKUP($P20,貼り付けシート１!$A:$C,2,FALSE))</f>
        <v>0</v>
      </c>
      <c r="R20" s="10">
        <f>IF(ISERROR(VLOOKUP($P20,貼り付けシート１!$A:$C,3,FALSE))=TRUE,0,VLOOKUP($P20,貼り付けシート１!$A:$C,3,FALSE))</f>
        <v>5</v>
      </c>
      <c r="S20" s="10">
        <f>SUM(Q20:R20)</f>
        <v>5</v>
      </c>
    </row>
    <row r="21" spans="1:19" x14ac:dyDescent="0.15">
      <c r="A21" s="7"/>
      <c r="B21" s="10">
        <f>SUM(B16:B20)</f>
        <v>304</v>
      </c>
      <c r="C21" s="10">
        <f t="shared" ref="C21" si="19">SUM(C16:C20)</f>
        <v>292</v>
      </c>
      <c r="D21" s="10">
        <f t="shared" ref="D21" si="20">SUM(D16:D20)</f>
        <v>596</v>
      </c>
      <c r="E21" s="3"/>
      <c r="F21" s="7"/>
      <c r="G21" s="10">
        <f>SUM(G16:G20)</f>
        <v>435</v>
      </c>
      <c r="H21" s="10">
        <f t="shared" ref="H21" si="21">SUM(H16:H20)</f>
        <v>404</v>
      </c>
      <c r="I21" s="10">
        <f t="shared" ref="I21" si="22">SUM(I16:I20)</f>
        <v>839</v>
      </c>
      <c r="J21" s="3"/>
      <c r="K21" s="7"/>
      <c r="L21" s="10">
        <f>SUM(L16:L20)</f>
        <v>963</v>
      </c>
      <c r="M21" s="10">
        <f t="shared" ref="M21" si="23">SUM(M16:M20)</f>
        <v>934</v>
      </c>
      <c r="N21" s="10">
        <f t="shared" ref="N21" si="24">SUM(N16:N20)</f>
        <v>1897</v>
      </c>
      <c r="O21" s="3"/>
      <c r="P21" s="7"/>
      <c r="Q21" s="10">
        <f>SUM(Q16:Q20)</f>
        <v>5</v>
      </c>
      <c r="R21" s="10">
        <f t="shared" ref="R21" si="25">SUM(R16:R20)</f>
        <v>52</v>
      </c>
      <c r="S21" s="10">
        <f t="shared" ref="S21" si="26">SUM(S16:S20)</f>
        <v>57</v>
      </c>
    </row>
    <row r="22" spans="1:19" x14ac:dyDescent="0.15">
      <c r="A22" s="7">
        <v>15</v>
      </c>
      <c r="B22" s="10">
        <f>IF(ISERROR(VLOOKUP($A22,貼り付けシート１!$A:$C,2,FALSE))=TRUE,0,VLOOKUP($A22,貼り付けシート１!$A:$C,2,FALSE))</f>
        <v>81</v>
      </c>
      <c r="C22" s="10">
        <f>IF(ISERROR(VLOOKUP($A22,貼り付けシート１!$A:$C,3,FALSE))=TRUE,0,VLOOKUP($A22,貼り付けシート１!$A:$C,3,FALSE))</f>
        <v>66</v>
      </c>
      <c r="D22" s="10">
        <f t="shared" si="2"/>
        <v>147</v>
      </c>
      <c r="E22" s="3"/>
      <c r="F22" s="7">
        <v>45</v>
      </c>
      <c r="G22" s="10">
        <f>IF(ISERROR(VLOOKUP($F22,貼り付けシート１!$A:$C,2,FALSE))=TRUE,0,VLOOKUP($F22,貼り付けシート１!$A:$C,2,FALSE))</f>
        <v>80</v>
      </c>
      <c r="H22" s="10">
        <f>IF(ISERROR(VLOOKUP($F22,貼り付けシート１!$A:$C,3,FALSE))=TRUE,0,VLOOKUP($F22,貼り付けシート１!$A:$C,3,FALSE))</f>
        <v>101</v>
      </c>
      <c r="I22" s="10">
        <f t="shared" si="3"/>
        <v>181</v>
      </c>
      <c r="J22" s="3"/>
      <c r="K22" s="7">
        <v>75</v>
      </c>
      <c r="L22" s="10">
        <f>IF(ISERROR(VLOOKUP($K22,貼り付けシート１!$A:$C,2,FALSE))=TRUE,0,VLOOKUP($K22,貼り付けシート１!$A:$C,2,FALSE))</f>
        <v>210</v>
      </c>
      <c r="M22" s="10">
        <f>IF(ISERROR(VLOOKUP($K22,貼り付けシート１!$A:$C,3,FALSE))=TRUE,0,VLOOKUP($K22,貼り付けシート１!$A:$C,3,FALSE))</f>
        <v>210</v>
      </c>
      <c r="N22" s="10">
        <f>SUM(L22:M22)</f>
        <v>420</v>
      </c>
      <c r="O22" s="3"/>
      <c r="P22" s="7">
        <v>105</v>
      </c>
      <c r="Q22" s="10">
        <f>IF(ISERROR(VLOOKUP($P22,貼り付けシート１!$A:$C,2,FALSE))=TRUE,0,VLOOKUP($P22,貼り付けシート１!$A:$C,2,FALSE))</f>
        <v>0</v>
      </c>
      <c r="R22" s="10">
        <f>IF(ISERROR(VLOOKUP($P22,貼り付けシート１!$A:$C,3,FALSE))=TRUE,0,VLOOKUP($P22,貼り付けシート１!$A:$C,3,FALSE))</f>
        <v>1</v>
      </c>
      <c r="S22" s="10">
        <f>SUM(Q22:R22)</f>
        <v>1</v>
      </c>
    </row>
    <row r="23" spans="1:19" x14ac:dyDescent="0.15">
      <c r="A23" s="7">
        <v>16</v>
      </c>
      <c r="B23" s="10">
        <f>IF(ISERROR(VLOOKUP($A23,貼り付けシート１!$A:$C,2,FALSE))=TRUE,0,VLOOKUP($A23,貼り付けシート１!$A:$C,2,FALSE))</f>
        <v>89</v>
      </c>
      <c r="C23" s="10">
        <f>IF(ISERROR(VLOOKUP($A23,貼り付けシート１!$A:$C,3,FALSE))=TRUE,0,VLOOKUP($A23,貼り付けシート１!$A:$C,3,FALSE))</f>
        <v>72</v>
      </c>
      <c r="D23" s="10">
        <f t="shared" si="2"/>
        <v>161</v>
      </c>
      <c r="E23" s="3"/>
      <c r="F23" s="7">
        <v>46</v>
      </c>
      <c r="G23" s="10">
        <f>IF(ISERROR(VLOOKUP($F23,貼り付けシート１!$A:$C,2,FALSE))=TRUE,0,VLOOKUP($F23,貼り付けシート１!$A:$C,2,FALSE))</f>
        <v>96</v>
      </c>
      <c r="H23" s="10">
        <f>IF(ISERROR(VLOOKUP($F23,貼り付けシート１!$A:$C,3,FALSE))=TRUE,0,VLOOKUP($F23,貼り付けシート１!$A:$C,3,FALSE))</f>
        <v>86</v>
      </c>
      <c r="I23" s="10">
        <f t="shared" si="3"/>
        <v>182</v>
      </c>
      <c r="J23" s="3"/>
      <c r="K23" s="7">
        <v>76</v>
      </c>
      <c r="L23" s="10">
        <f>IF(ISERROR(VLOOKUP($K23,貼り付けシート１!$A:$C,2,FALSE))=TRUE,0,VLOOKUP($K23,貼り付けシート１!$A:$C,2,FALSE))</f>
        <v>236</v>
      </c>
      <c r="M23" s="10">
        <f>IF(ISERROR(VLOOKUP($K23,貼り付けシート１!$A:$C,3,FALSE))=TRUE,0,VLOOKUP($K23,貼り付けシート１!$A:$C,3,FALSE))</f>
        <v>260</v>
      </c>
      <c r="N23" s="10">
        <f>SUM(L23:M23)</f>
        <v>496</v>
      </c>
      <c r="O23" s="3"/>
      <c r="P23" s="7">
        <v>106</v>
      </c>
      <c r="Q23" s="10">
        <f>IF(ISERROR(VLOOKUP($P23,貼り付けシート１!$A:$C,2,FALSE))=TRUE,0,VLOOKUP($P23,貼り付けシート１!$A:$C,2,FALSE))</f>
        <v>0</v>
      </c>
      <c r="R23" s="10">
        <f>IF(ISERROR(VLOOKUP($P23,貼り付けシート１!$A:$C,3,FALSE))=TRUE,0,VLOOKUP($P23,貼り付けシート１!$A:$C,3,FALSE))</f>
        <v>0</v>
      </c>
      <c r="S23" s="10">
        <f>SUM(Q23:R23)</f>
        <v>0</v>
      </c>
    </row>
    <row r="24" spans="1:19" x14ac:dyDescent="0.15">
      <c r="A24" s="7">
        <v>17</v>
      </c>
      <c r="B24" s="10">
        <f>IF(ISERROR(VLOOKUP($A24,貼り付けシート１!$A:$C,2,FALSE))=TRUE,0,VLOOKUP($A24,貼り付けシート１!$A:$C,2,FALSE))</f>
        <v>71</v>
      </c>
      <c r="C24" s="10">
        <f>IF(ISERROR(VLOOKUP($A24,貼り付けシート１!$A:$C,3,FALSE))=TRUE,0,VLOOKUP($A24,貼り付けシート１!$A:$C,3,FALSE))</f>
        <v>78</v>
      </c>
      <c r="D24" s="10">
        <f t="shared" si="2"/>
        <v>149</v>
      </c>
      <c r="E24" s="3"/>
      <c r="F24" s="7">
        <v>47</v>
      </c>
      <c r="G24" s="10">
        <f>IF(ISERROR(VLOOKUP($F24,貼り付けシート１!$A:$C,2,FALSE))=TRUE,0,VLOOKUP($F24,貼り付けシート１!$A:$C,2,FALSE))</f>
        <v>95</v>
      </c>
      <c r="H24" s="10">
        <f>IF(ISERROR(VLOOKUP($F24,貼り付けシート１!$A:$C,3,FALSE))=TRUE,0,VLOOKUP($F24,貼り付けシート１!$A:$C,3,FALSE))</f>
        <v>91</v>
      </c>
      <c r="I24" s="10">
        <f t="shared" si="3"/>
        <v>186</v>
      </c>
      <c r="J24" s="3"/>
      <c r="K24" s="7">
        <v>77</v>
      </c>
      <c r="L24" s="10">
        <f>IF(ISERROR(VLOOKUP($K24,貼り付けシート１!$A:$C,2,FALSE))=TRUE,0,VLOOKUP($K24,貼り付けシート１!$A:$C,2,FALSE))</f>
        <v>223</v>
      </c>
      <c r="M24" s="10">
        <f>IF(ISERROR(VLOOKUP($K24,貼り付けシート１!$A:$C,3,FALSE))=TRUE,0,VLOOKUP($K24,貼り付けシート１!$A:$C,3,FALSE))</f>
        <v>203</v>
      </c>
      <c r="N24" s="10">
        <f>SUM(L24:M24)</f>
        <v>426</v>
      </c>
      <c r="O24" s="3"/>
      <c r="P24" s="7">
        <v>107</v>
      </c>
      <c r="Q24" s="10">
        <f>IF(ISERROR(VLOOKUP($P24,貼り付けシート１!$A:$C,2,FALSE))=TRUE,0,VLOOKUP($P24,貼り付けシート１!$A:$C,2,FALSE))</f>
        <v>0</v>
      </c>
      <c r="R24" s="10">
        <f>IF(ISERROR(VLOOKUP($P24,貼り付けシート１!$A:$C,3,FALSE))=TRUE,0,VLOOKUP($P24,貼り付けシート１!$A:$C,3,FALSE))</f>
        <v>0</v>
      </c>
      <c r="S24" s="10">
        <f>SUM(Q24:R24)</f>
        <v>0</v>
      </c>
    </row>
    <row r="25" spans="1:19" x14ac:dyDescent="0.15">
      <c r="A25" s="7">
        <v>18</v>
      </c>
      <c r="B25" s="10">
        <f>IF(ISERROR(VLOOKUP($A25,貼り付けシート１!$A:$C,2,FALSE))=TRUE,0,VLOOKUP($A25,貼り付けシート１!$A:$C,2,FALSE))</f>
        <v>84</v>
      </c>
      <c r="C25" s="10">
        <f>IF(ISERROR(VLOOKUP($A25,貼り付けシート１!$A:$C,3,FALSE))=TRUE,0,VLOOKUP($A25,貼り付けシート１!$A:$C,3,FALSE))</f>
        <v>78</v>
      </c>
      <c r="D25" s="10">
        <f t="shared" si="2"/>
        <v>162</v>
      </c>
      <c r="E25" s="3"/>
      <c r="F25" s="7">
        <v>48</v>
      </c>
      <c r="G25" s="10">
        <f>IF(ISERROR(VLOOKUP($F25,貼り付けシート１!$A:$C,2,FALSE))=TRUE,0,VLOOKUP($F25,貼り付けシート１!$A:$C,2,FALSE))</f>
        <v>111</v>
      </c>
      <c r="H25" s="10">
        <f>IF(ISERROR(VLOOKUP($F25,貼り付けシート１!$A:$C,3,FALSE))=TRUE,0,VLOOKUP($F25,貼り付けシート１!$A:$C,3,FALSE))</f>
        <v>83</v>
      </c>
      <c r="I25" s="10">
        <f t="shared" si="3"/>
        <v>194</v>
      </c>
      <c r="J25" s="3"/>
      <c r="K25" s="7">
        <v>78</v>
      </c>
      <c r="L25" s="10">
        <f>IF(ISERROR(VLOOKUP($K25,貼り付けシート１!$A:$C,2,FALSE))=TRUE,0,VLOOKUP($K25,貼り付けシート１!$A:$C,2,FALSE))</f>
        <v>207</v>
      </c>
      <c r="M25" s="10">
        <f>IF(ISERROR(VLOOKUP($K25,貼り付けシート１!$A:$C,3,FALSE))=TRUE,0,VLOOKUP($K25,貼り付けシート１!$A:$C,3,FALSE))</f>
        <v>229</v>
      </c>
      <c r="N25" s="10">
        <f>SUM(L25:M25)</f>
        <v>436</v>
      </c>
      <c r="O25" s="3"/>
      <c r="P25" s="7">
        <v>108</v>
      </c>
      <c r="Q25" s="10">
        <f>IF(ISERROR(VLOOKUP($P25,貼り付けシート１!$A:$C,2,FALSE))=TRUE,0,VLOOKUP($P25,貼り付けシート１!$A:$C,2,FALSE))</f>
        <v>0</v>
      </c>
      <c r="R25" s="10">
        <f>IF(ISERROR(VLOOKUP($P25,貼り付けシート１!$A:$C,3,FALSE))=TRUE,0,VLOOKUP($P25,貼り付けシート１!$A:$C,3,FALSE))</f>
        <v>0</v>
      </c>
      <c r="S25" s="10">
        <f>SUM(Q25:R25)</f>
        <v>0</v>
      </c>
    </row>
    <row r="26" spans="1:19" x14ac:dyDescent="0.15">
      <c r="A26" s="7">
        <v>19</v>
      </c>
      <c r="B26" s="10">
        <f>IF(ISERROR(VLOOKUP($A26,貼り付けシート１!$A:$C,2,FALSE))=TRUE,0,VLOOKUP($A26,貼り付けシート１!$A:$C,2,FALSE))</f>
        <v>60</v>
      </c>
      <c r="C26" s="10">
        <f>IF(ISERROR(VLOOKUP($A26,貼り付けシート１!$A:$C,3,FALSE))=TRUE,0,VLOOKUP($A26,貼り付けシート１!$A:$C,3,FALSE))</f>
        <v>67</v>
      </c>
      <c r="D26" s="10">
        <f t="shared" si="2"/>
        <v>127</v>
      </c>
      <c r="E26" s="3"/>
      <c r="F26" s="7">
        <v>49</v>
      </c>
      <c r="G26" s="10">
        <f>IF(ISERROR(VLOOKUP($F26,貼り付けシート１!$A:$C,2,FALSE))=TRUE,0,VLOOKUP($F26,貼り付けシート１!$A:$C,2,FALSE))</f>
        <v>112</v>
      </c>
      <c r="H26" s="10">
        <f>IF(ISERROR(VLOOKUP($F26,貼り付けシート１!$A:$C,3,FALSE))=TRUE,0,VLOOKUP($F26,貼り付けシート１!$A:$C,3,FALSE))</f>
        <v>93</v>
      </c>
      <c r="I26" s="10">
        <f t="shared" si="3"/>
        <v>205</v>
      </c>
      <c r="J26" s="3"/>
      <c r="K26" s="7">
        <v>79</v>
      </c>
      <c r="L26" s="10">
        <f>IF(ISERROR(VLOOKUP($K26,貼り付けシート１!$A:$C,2,FALSE))=TRUE,0,VLOOKUP($K26,貼り付けシート１!$A:$C,2,FALSE))</f>
        <v>111</v>
      </c>
      <c r="M26" s="10">
        <f>IF(ISERROR(VLOOKUP($K26,貼り付けシート１!$A:$C,3,FALSE))=TRUE,0,VLOOKUP($K26,貼り付けシート１!$A:$C,3,FALSE))</f>
        <v>116</v>
      </c>
      <c r="N26" s="10">
        <f>SUM(L26:M26)</f>
        <v>227</v>
      </c>
      <c r="O26" s="3"/>
      <c r="P26" s="7">
        <v>109</v>
      </c>
      <c r="Q26" s="10">
        <f>IF(ISERROR(VLOOKUP($P26,貼り付けシート１!$A:$C,2,FALSE))=TRUE,0,VLOOKUP($P26,貼り付けシート１!$A:$C,2,FALSE))</f>
        <v>0</v>
      </c>
      <c r="R26" s="10">
        <f>IF(ISERROR(VLOOKUP($P26,貼り付けシート１!$A:$C,3,FALSE))=TRUE,0,VLOOKUP($P26,貼り付けシート１!$A:$C,3,FALSE))</f>
        <v>0</v>
      </c>
      <c r="S26" s="10">
        <f>SUM(Q26:R26)</f>
        <v>0</v>
      </c>
    </row>
    <row r="27" spans="1:19" x14ac:dyDescent="0.15">
      <c r="A27" s="7"/>
      <c r="B27" s="10">
        <f>SUM(B22:B26)</f>
        <v>385</v>
      </c>
      <c r="C27" s="10">
        <f t="shared" ref="C27" si="27">SUM(C22:C26)</f>
        <v>361</v>
      </c>
      <c r="D27" s="10">
        <f t="shared" ref="D27" si="28">SUM(D22:D26)</f>
        <v>746</v>
      </c>
      <c r="E27" s="3"/>
      <c r="F27" s="7"/>
      <c r="G27" s="10">
        <f>SUM(G22:G26)</f>
        <v>494</v>
      </c>
      <c r="H27" s="10">
        <f t="shared" ref="H27" si="29">SUM(H22:H26)</f>
        <v>454</v>
      </c>
      <c r="I27" s="10">
        <f t="shared" ref="I27" si="30">SUM(I22:I26)</f>
        <v>948</v>
      </c>
      <c r="J27" s="3"/>
      <c r="K27" s="7"/>
      <c r="L27" s="10">
        <f>SUM(L22:L26)</f>
        <v>987</v>
      </c>
      <c r="M27" s="10">
        <f t="shared" ref="M27" si="31">SUM(M22:M26)</f>
        <v>1018</v>
      </c>
      <c r="N27" s="10">
        <f t="shared" ref="N27" si="32">SUM(N22:N26)</f>
        <v>2005</v>
      </c>
      <c r="O27" s="3"/>
      <c r="P27" s="7"/>
      <c r="Q27" s="10">
        <f>SUM(Q22:Q26)</f>
        <v>0</v>
      </c>
      <c r="R27" s="10">
        <f t="shared" ref="R27" si="33">SUM(R22:R26)</f>
        <v>1</v>
      </c>
      <c r="S27" s="10">
        <f t="shared" ref="S27" si="34">SUM(S22:S26)</f>
        <v>1</v>
      </c>
    </row>
    <row r="28" spans="1:19" x14ac:dyDescent="0.15">
      <c r="A28" s="7">
        <v>20</v>
      </c>
      <c r="B28" s="10">
        <f>IF(ISERROR(VLOOKUP($A28,貼り付けシート１!$A:$C,2,FALSE))=TRUE,0,VLOOKUP($A28,貼り付けシート１!$A:$C,2,FALSE))</f>
        <v>67</v>
      </c>
      <c r="C28" s="10">
        <f>IF(ISERROR(VLOOKUP($A28,貼り付けシート１!$A:$C,3,FALSE))=TRUE,0,VLOOKUP($A28,貼り付けシート１!$A:$C,3,FALSE))</f>
        <v>53</v>
      </c>
      <c r="D28" s="10">
        <f t="shared" si="2"/>
        <v>120</v>
      </c>
      <c r="E28" s="3"/>
      <c r="F28" s="7">
        <v>50</v>
      </c>
      <c r="G28" s="10">
        <f>IF(ISERROR(VLOOKUP($F28,貼り付けシート１!$A:$C,2,FALSE))=TRUE,0,VLOOKUP($F28,貼り付けシート１!$A:$C,2,FALSE))</f>
        <v>109</v>
      </c>
      <c r="H28" s="10">
        <f>IF(ISERROR(VLOOKUP($F28,貼り付けシート１!$A:$C,3,FALSE))=TRUE,0,VLOOKUP($F28,貼り付けシート１!$A:$C,3,FALSE))</f>
        <v>88</v>
      </c>
      <c r="I28" s="10">
        <f t="shared" si="3"/>
        <v>197</v>
      </c>
      <c r="J28" s="3"/>
      <c r="K28" s="7">
        <v>80</v>
      </c>
      <c r="L28" s="10">
        <f>IF(ISERROR(VLOOKUP($K28,貼り付けシート１!$A:$C,2,FALSE))=TRUE,0,VLOOKUP($K28,貼り付けシート１!$A:$C,2,FALSE))</f>
        <v>91</v>
      </c>
      <c r="M28" s="10">
        <f>IF(ISERROR(VLOOKUP($K28,貼り付けシート１!$A:$C,3,FALSE))=TRUE,0,VLOOKUP($K28,貼り付けシート１!$A:$C,3,FALSE))</f>
        <v>118</v>
      </c>
      <c r="N28" s="10">
        <f>SUM(L28:M28)</f>
        <v>209</v>
      </c>
      <c r="O28" s="3"/>
      <c r="P28" s="7">
        <v>110</v>
      </c>
      <c r="Q28" s="10">
        <f>IF(ISERROR(VLOOKUP($P28,貼り付けシート１!$A:$C,2,FALSE))=TRUE,0,VLOOKUP($P28,貼り付けシート１!$A:$C,2,FALSE))</f>
        <v>0</v>
      </c>
      <c r="R28" s="10">
        <f>IF(ISERROR(VLOOKUP($P28,貼り付けシート１!$A:$C,3,FALSE))=TRUE,0,VLOOKUP($P28,貼り付けシート１!$A:$C,3,FALSE))</f>
        <v>0</v>
      </c>
      <c r="S28" s="15">
        <f>SUM(Q28:R28)</f>
        <v>0</v>
      </c>
    </row>
    <row r="29" spans="1:19" x14ac:dyDescent="0.15">
      <c r="A29" s="7">
        <v>21</v>
      </c>
      <c r="B29" s="10">
        <f>IF(ISERROR(VLOOKUP($A29,貼り付けシート１!$A:$C,2,FALSE))=TRUE,0,VLOOKUP($A29,貼り付けシート１!$A:$C,2,FALSE))</f>
        <v>66</v>
      </c>
      <c r="C29" s="10">
        <f>IF(ISERROR(VLOOKUP($A29,貼り付けシート１!$A:$C,3,FALSE))=TRUE,0,VLOOKUP($A29,貼り付けシート１!$A:$C,3,FALSE))</f>
        <v>57</v>
      </c>
      <c r="D29" s="10">
        <f t="shared" si="2"/>
        <v>123</v>
      </c>
      <c r="E29" s="3"/>
      <c r="F29" s="7">
        <v>51</v>
      </c>
      <c r="G29" s="10">
        <f>IF(ISERROR(VLOOKUP($F29,貼り付けシート１!$A:$C,2,FALSE))=TRUE,0,VLOOKUP($F29,貼り付けシート１!$A:$C,2,FALSE))</f>
        <v>102</v>
      </c>
      <c r="H29" s="10">
        <f>IF(ISERROR(VLOOKUP($F29,貼り付けシート１!$A:$C,3,FALSE))=TRUE,0,VLOOKUP($F29,貼り付けシート１!$A:$C,3,FALSE))</f>
        <v>99</v>
      </c>
      <c r="I29" s="10">
        <f t="shared" si="3"/>
        <v>201</v>
      </c>
      <c r="J29" s="3"/>
      <c r="K29" s="7">
        <v>81</v>
      </c>
      <c r="L29" s="10">
        <f>IF(ISERROR(VLOOKUP($K29,貼り付けシート１!$A:$C,2,FALSE))=TRUE,0,VLOOKUP($K29,貼り付けシート１!$A:$C,2,FALSE))</f>
        <v>105</v>
      </c>
      <c r="M29" s="10">
        <f>IF(ISERROR(VLOOKUP($K29,貼り付けシート１!$A:$C,3,FALSE))=TRUE,0,VLOOKUP($K29,貼り付けシート１!$A:$C,3,FALSE))</f>
        <v>168</v>
      </c>
      <c r="N29" s="10">
        <f>SUM(L29:M29)</f>
        <v>273</v>
      </c>
      <c r="O29" s="3"/>
      <c r="P29" s="7">
        <v>111</v>
      </c>
      <c r="Q29" s="10">
        <f>IF(ISERROR(VLOOKUP($P29,貼り付けシート１!$A:$C,2,FALSE))=TRUE,0,VLOOKUP($P29,貼り付けシート１!$A:$C,2,FALSE))</f>
        <v>0</v>
      </c>
      <c r="R29" s="10">
        <f>IF(ISERROR(VLOOKUP($P29,貼り付けシート１!$A:$C,3,FALSE))=TRUE,0,VLOOKUP($P29,貼り付けシート１!$A:$C,3,FALSE))</f>
        <v>0</v>
      </c>
      <c r="S29" s="15">
        <f>SUM(Q29:R29)</f>
        <v>0</v>
      </c>
    </row>
    <row r="30" spans="1:19" x14ac:dyDescent="0.15">
      <c r="A30" s="7">
        <v>22</v>
      </c>
      <c r="B30" s="10">
        <f>IF(ISERROR(VLOOKUP($A30,貼り付けシート１!$A:$C,2,FALSE))=TRUE,0,VLOOKUP($A30,貼り付けシート１!$A:$C,2,FALSE))</f>
        <v>48</v>
      </c>
      <c r="C30" s="10">
        <f>IF(ISERROR(VLOOKUP($A30,貼り付けシート１!$A:$C,3,FALSE))=TRUE,0,VLOOKUP($A30,貼り付けシート１!$A:$C,3,FALSE))</f>
        <v>44</v>
      </c>
      <c r="D30" s="10">
        <f t="shared" si="2"/>
        <v>92</v>
      </c>
      <c r="E30" s="3"/>
      <c r="F30" s="7">
        <v>52</v>
      </c>
      <c r="G30" s="10">
        <f>IF(ISERROR(VLOOKUP($F30,貼り付けシート１!$A:$C,2,FALSE))=TRUE,0,VLOOKUP($F30,貼り付けシート１!$A:$C,2,FALSE))</f>
        <v>101</v>
      </c>
      <c r="H30" s="10">
        <f>IF(ISERROR(VLOOKUP($F30,貼り付けシート１!$A:$C,3,FALSE))=TRUE,0,VLOOKUP($F30,貼り付けシート１!$A:$C,3,FALSE))</f>
        <v>103</v>
      </c>
      <c r="I30" s="10">
        <f t="shared" si="3"/>
        <v>204</v>
      </c>
      <c r="J30" s="3"/>
      <c r="K30" s="7">
        <v>82</v>
      </c>
      <c r="L30" s="10">
        <f>IF(ISERROR(VLOOKUP($K30,貼り付けシート１!$A:$C,2,FALSE))=TRUE,0,VLOOKUP($K30,貼り付けシート１!$A:$C,2,FALSE))</f>
        <v>113</v>
      </c>
      <c r="M30" s="10">
        <f>IF(ISERROR(VLOOKUP($K30,貼り付けシート１!$A:$C,3,FALSE))=TRUE,0,VLOOKUP($K30,貼り付けシート１!$A:$C,3,FALSE))</f>
        <v>163</v>
      </c>
      <c r="N30" s="10">
        <f>SUM(L30:M30)</f>
        <v>276</v>
      </c>
      <c r="O30" s="3"/>
      <c r="P30" s="7">
        <v>112</v>
      </c>
      <c r="Q30" s="10">
        <f>IF(ISERROR(VLOOKUP($P30,貼り付けシート１!$A:$C,2,FALSE))=TRUE,0,VLOOKUP($P30,貼り付けシート１!$A:$C,2,FALSE))</f>
        <v>0</v>
      </c>
      <c r="R30" s="10">
        <f>IF(ISERROR(VLOOKUP($P30,貼り付けシート１!$A:$C,3,FALSE))=TRUE,0,VLOOKUP($P30,貼り付けシート１!$A:$C,3,FALSE))</f>
        <v>0</v>
      </c>
      <c r="S30" s="15">
        <f>SUM(Q30:R30)</f>
        <v>0</v>
      </c>
    </row>
    <row r="31" spans="1:19" x14ac:dyDescent="0.15">
      <c r="A31" s="7">
        <v>23</v>
      </c>
      <c r="B31" s="10">
        <f>IF(ISERROR(VLOOKUP($A31,貼り付けシート１!$A:$C,2,FALSE))=TRUE,0,VLOOKUP($A31,貼り付けシート１!$A:$C,2,FALSE))</f>
        <v>47</v>
      </c>
      <c r="C31" s="10">
        <f>IF(ISERROR(VLOOKUP($A31,貼り付けシート１!$A:$C,3,FALSE))=TRUE,0,VLOOKUP($A31,貼り付けシート１!$A:$C,3,FALSE))</f>
        <v>63</v>
      </c>
      <c r="D31" s="10">
        <f t="shared" si="2"/>
        <v>110</v>
      </c>
      <c r="E31" s="3"/>
      <c r="F31" s="7">
        <v>53</v>
      </c>
      <c r="G31" s="10">
        <f>IF(ISERROR(VLOOKUP($F31,貼り付けシート１!$A:$C,2,FALSE))=TRUE,0,VLOOKUP($F31,貼り付けシート１!$A:$C,2,FALSE))</f>
        <v>98</v>
      </c>
      <c r="H31" s="10">
        <f>IF(ISERROR(VLOOKUP($F31,貼り付けシート１!$A:$C,3,FALSE))=TRUE,0,VLOOKUP($F31,貼り付けシート１!$A:$C,3,FALSE))</f>
        <v>94</v>
      </c>
      <c r="I31" s="10">
        <f t="shared" si="3"/>
        <v>192</v>
      </c>
      <c r="J31" s="3"/>
      <c r="K31" s="7">
        <v>83</v>
      </c>
      <c r="L31" s="10">
        <f>IF(ISERROR(VLOOKUP($K31,貼り付けシート１!$A:$C,2,FALSE))=TRUE,0,VLOOKUP($K31,貼り付けシート１!$A:$C,2,FALSE))</f>
        <v>106</v>
      </c>
      <c r="M31" s="10">
        <f>IF(ISERROR(VLOOKUP($K31,貼り付けシート１!$A:$C,3,FALSE))=TRUE,0,VLOOKUP($K31,貼り付けシート１!$A:$C,3,FALSE))</f>
        <v>166</v>
      </c>
      <c r="N31" s="10">
        <f>SUM(L31:M31)</f>
        <v>272</v>
      </c>
      <c r="O31" s="3"/>
      <c r="P31" s="7">
        <v>113</v>
      </c>
      <c r="Q31" s="10">
        <f>IF(ISERROR(VLOOKUP($P31,貼り付けシート１!$A:$C,2,FALSE))=TRUE,0,VLOOKUP($P31,貼り付けシート１!$A:$C,2,FALSE))</f>
        <v>0</v>
      </c>
      <c r="R31" s="10">
        <f>IF(ISERROR(VLOOKUP($P31,貼り付けシート１!$A:$C,3,FALSE))=TRUE,0,VLOOKUP($P31,貼り付けシート１!$A:$C,3,FALSE))</f>
        <v>0</v>
      </c>
      <c r="S31" s="15">
        <f>SUM(Q31:R31)</f>
        <v>0</v>
      </c>
    </row>
    <row r="32" spans="1:19" x14ac:dyDescent="0.15">
      <c r="A32" s="7">
        <v>24</v>
      </c>
      <c r="B32" s="10">
        <f>IF(ISERROR(VLOOKUP($A32,貼り付けシート１!$A:$C,2,FALSE))=TRUE,0,VLOOKUP($A32,貼り付けシート１!$A:$C,2,FALSE))</f>
        <v>58</v>
      </c>
      <c r="C32" s="10">
        <f>IF(ISERROR(VLOOKUP($A32,貼り付けシート１!$A:$C,3,FALSE))=TRUE,0,VLOOKUP($A32,貼り付けシート１!$A:$C,3,FALSE))</f>
        <v>50</v>
      </c>
      <c r="D32" s="10">
        <f t="shared" si="2"/>
        <v>108</v>
      </c>
      <c r="E32" s="3"/>
      <c r="F32" s="7">
        <v>54</v>
      </c>
      <c r="G32" s="10">
        <f>IF(ISERROR(VLOOKUP($F32,貼り付けシート１!$A:$C,2,FALSE))=TRUE,0,VLOOKUP($F32,貼り付けシート１!$A:$C,2,FALSE))</f>
        <v>100</v>
      </c>
      <c r="H32" s="10">
        <f>IF(ISERROR(VLOOKUP($F32,貼り付けシート１!$A:$C,3,FALSE))=TRUE,0,VLOOKUP($F32,貼り付けシート１!$A:$C,3,FALSE))</f>
        <v>86</v>
      </c>
      <c r="I32" s="10">
        <f t="shared" si="3"/>
        <v>186</v>
      </c>
      <c r="J32" s="3"/>
      <c r="K32" s="7">
        <v>84</v>
      </c>
      <c r="L32" s="10">
        <f>IF(ISERROR(VLOOKUP($K32,貼り付けシート１!$A:$C,2,FALSE))=TRUE,0,VLOOKUP($K32,貼り付けシート１!$A:$C,2,FALSE))</f>
        <v>87</v>
      </c>
      <c r="M32" s="10">
        <f>IF(ISERROR(VLOOKUP($K32,貼り付けシート１!$A:$C,3,FALSE))=TRUE,0,VLOOKUP($K32,貼り付けシート１!$A:$C,3,FALSE))</f>
        <v>171</v>
      </c>
      <c r="N32" s="10">
        <f>SUM(L32:M32)</f>
        <v>258</v>
      </c>
      <c r="O32" s="3"/>
      <c r="P32" s="7">
        <v>114</v>
      </c>
      <c r="Q32" s="10">
        <f>IF(ISERROR(VLOOKUP($P32,貼り付けシート１!$A:$C,2,FALSE))=TRUE,0,VLOOKUP($P32,貼り付けシート１!$A:$C,2,FALSE))</f>
        <v>0</v>
      </c>
      <c r="R32" s="10">
        <f>IF(ISERROR(VLOOKUP($P32,貼り付けシート１!$A:$C,3,FALSE))=TRUE,0,VLOOKUP($P32,貼り付けシート１!$A:$C,3,FALSE))</f>
        <v>0</v>
      </c>
      <c r="S32" s="15">
        <f>SUM(Q32:R32)</f>
        <v>0</v>
      </c>
    </row>
    <row r="33" spans="1:19" x14ac:dyDescent="0.15">
      <c r="A33" s="7"/>
      <c r="B33" s="10">
        <f>SUM(B28:B32)</f>
        <v>286</v>
      </c>
      <c r="C33" s="10">
        <f t="shared" ref="C33" si="35">SUM(C28:C32)</f>
        <v>267</v>
      </c>
      <c r="D33" s="10">
        <f t="shared" ref="D33" si="36">SUM(D28:D32)</f>
        <v>553</v>
      </c>
      <c r="E33" s="3"/>
      <c r="F33" s="7"/>
      <c r="G33" s="10">
        <f>SUM(G28:G32)</f>
        <v>510</v>
      </c>
      <c r="H33" s="10">
        <f t="shared" ref="H33" si="37">SUM(H28:H32)</f>
        <v>470</v>
      </c>
      <c r="I33" s="10">
        <f t="shared" ref="I33" si="38">SUM(I28:I32)</f>
        <v>980</v>
      </c>
      <c r="J33" s="3"/>
      <c r="K33" s="7"/>
      <c r="L33" s="10">
        <f>SUM(L28:L32)</f>
        <v>502</v>
      </c>
      <c r="M33" s="10">
        <f t="shared" ref="M33" si="39">SUM(M28:M32)</f>
        <v>786</v>
      </c>
      <c r="N33" s="10">
        <f t="shared" ref="N33" si="40">SUM(N28:N32)</f>
        <v>1288</v>
      </c>
      <c r="O33" s="3"/>
      <c r="P33" s="7"/>
      <c r="Q33" s="10">
        <f>SUM(Q28:Q32)</f>
        <v>0</v>
      </c>
      <c r="R33" s="10">
        <f t="shared" ref="R33" si="41">SUM(R28:R32)</f>
        <v>0</v>
      </c>
      <c r="S33" s="10">
        <f t="shared" ref="S33" si="42">SUM(S28:S32)</f>
        <v>0</v>
      </c>
    </row>
    <row r="34" spans="1:19" x14ac:dyDescent="0.15">
      <c r="A34" s="7">
        <v>25</v>
      </c>
      <c r="B34" s="10">
        <f>IF(ISERROR(VLOOKUP($A34,貼り付けシート１!$A:$C,2,FALSE))=TRUE,0,VLOOKUP($A34,貼り付けシート１!$A:$C,2,FALSE))</f>
        <v>62</v>
      </c>
      <c r="C34" s="10">
        <f>IF(ISERROR(VLOOKUP($A34,貼り付けシート１!$A:$C,3,FALSE))=TRUE,0,VLOOKUP($A34,貼り付けシート１!$A:$C,3,FALSE))</f>
        <v>40</v>
      </c>
      <c r="D34" s="10">
        <f t="shared" si="2"/>
        <v>102</v>
      </c>
      <c r="E34" s="3"/>
      <c r="F34" s="7">
        <v>55</v>
      </c>
      <c r="G34" s="10">
        <f>IF(ISERROR(VLOOKUP($F34,貼り付けシート１!$A:$C,2,FALSE))=TRUE,0,VLOOKUP($F34,貼り付けシート１!$A:$C,2,FALSE))</f>
        <v>95</v>
      </c>
      <c r="H34" s="10">
        <f>IF(ISERROR(VLOOKUP($F34,貼り付けシート１!$A:$C,3,FALSE))=TRUE,0,VLOOKUP($F34,貼り付けシート１!$A:$C,3,FALSE))</f>
        <v>95</v>
      </c>
      <c r="I34" s="10">
        <f t="shared" si="3"/>
        <v>190</v>
      </c>
      <c r="J34" s="3"/>
      <c r="K34" s="7">
        <v>85</v>
      </c>
      <c r="L34" s="10">
        <f>IF(ISERROR(VLOOKUP($K34,貼り付けシート１!$A:$C,2,FALSE))=TRUE,0,VLOOKUP($K34,貼り付けシート１!$A:$C,2,FALSE))</f>
        <v>90</v>
      </c>
      <c r="M34" s="10">
        <f>IF(ISERROR(VLOOKUP($K34,貼り付けシート１!$A:$C,3,FALSE))=TRUE,0,VLOOKUP($K34,貼り付けシート１!$A:$C,3,FALSE))</f>
        <v>168</v>
      </c>
      <c r="N34" s="10">
        <f>SUM(L34:M34)</f>
        <v>258</v>
      </c>
      <c r="O34" s="3"/>
      <c r="P34" s="7">
        <v>115</v>
      </c>
      <c r="Q34" s="10">
        <f>IF(ISERROR(VLOOKUP($P34,貼り付けシート１!$A:$C,2,FALSE))=TRUE,0,VLOOKUP($P34,貼り付けシート１!$A:$C,2,FALSE))</f>
        <v>0</v>
      </c>
      <c r="R34" s="10">
        <f>IF(ISERROR(VLOOKUP($P34,貼り付けシート１!$A:$C,3,FALSE))=TRUE,0,VLOOKUP($P34,貼り付けシート１!$A:$C,3,FALSE))</f>
        <v>0</v>
      </c>
      <c r="S34" s="14">
        <f>SUM(Q34:R34)</f>
        <v>0</v>
      </c>
    </row>
    <row r="35" spans="1:19" x14ac:dyDescent="0.15">
      <c r="A35" s="7">
        <v>26</v>
      </c>
      <c r="B35" s="10">
        <f>IF(ISERROR(VLOOKUP($A35,貼り付けシート１!$A:$C,2,FALSE))=TRUE,0,VLOOKUP($A35,貼り付けシート１!$A:$C,2,FALSE))</f>
        <v>54</v>
      </c>
      <c r="C35" s="10">
        <f>IF(ISERROR(VLOOKUP($A35,貼り付けシート１!$A:$C,3,FALSE))=TRUE,0,VLOOKUP($A35,貼り付けシート１!$A:$C,3,FALSE))</f>
        <v>41</v>
      </c>
      <c r="D35" s="10">
        <f t="shared" si="2"/>
        <v>95</v>
      </c>
      <c r="E35" s="3"/>
      <c r="F35" s="7">
        <v>56</v>
      </c>
      <c r="G35" s="10">
        <f>IF(ISERROR(VLOOKUP($F35,貼り付けシート１!$A:$C,2,FALSE))=TRUE,0,VLOOKUP($F35,貼り付けシート１!$A:$C,2,FALSE))</f>
        <v>99</v>
      </c>
      <c r="H35" s="10">
        <f>IF(ISERROR(VLOOKUP($F35,貼り付けシート１!$A:$C,3,FALSE))=TRUE,0,VLOOKUP($F35,貼り付けシート１!$A:$C,3,FALSE))</f>
        <v>94</v>
      </c>
      <c r="I35" s="10">
        <f t="shared" si="3"/>
        <v>193</v>
      </c>
      <c r="J35" s="3"/>
      <c r="K35" s="7">
        <v>86</v>
      </c>
      <c r="L35" s="10">
        <f>IF(ISERROR(VLOOKUP($K35,貼り付けシート１!$A:$C,2,FALSE))=TRUE,0,VLOOKUP($K35,貼り付けシート１!$A:$C,2,FALSE))</f>
        <v>91</v>
      </c>
      <c r="M35" s="10">
        <f>IF(ISERROR(VLOOKUP($K35,貼り付けシート１!$A:$C,3,FALSE))=TRUE,0,VLOOKUP($K35,貼り付けシート１!$A:$C,3,FALSE))</f>
        <v>151</v>
      </c>
      <c r="N35" s="10">
        <f>SUM(L35:M35)</f>
        <v>242</v>
      </c>
      <c r="O35" s="3"/>
      <c r="P35" s="7">
        <v>116</v>
      </c>
      <c r="Q35" s="10">
        <f>IF(ISERROR(VLOOKUP($P35,貼り付けシート１!$A:$C,2,FALSE))=TRUE,0,VLOOKUP($P35,貼り付けシート１!$A:$C,2,FALSE))</f>
        <v>0</v>
      </c>
      <c r="R35" s="10">
        <f>IF(ISERROR(VLOOKUP($P35,貼り付けシート１!$A:$C,3,FALSE))=TRUE,0,VLOOKUP($P35,貼り付けシート１!$A:$C,3,FALSE))</f>
        <v>0</v>
      </c>
      <c r="S35" s="14">
        <f>SUM(Q35:R35)</f>
        <v>0</v>
      </c>
    </row>
    <row r="36" spans="1:19" x14ac:dyDescent="0.15">
      <c r="A36" s="7">
        <v>27</v>
      </c>
      <c r="B36" s="10">
        <f>IF(ISERROR(VLOOKUP($A36,貼り付けシート１!$A:$C,2,FALSE))=TRUE,0,VLOOKUP($A36,貼り付けシート１!$A:$C,2,FALSE))</f>
        <v>61</v>
      </c>
      <c r="C36" s="10">
        <f>IF(ISERROR(VLOOKUP($A36,貼り付けシート１!$A:$C,3,FALSE))=TRUE,0,VLOOKUP($A36,貼り付けシート１!$A:$C,3,FALSE))</f>
        <v>56</v>
      </c>
      <c r="D36" s="10">
        <f t="shared" si="2"/>
        <v>117</v>
      </c>
      <c r="E36" s="3"/>
      <c r="F36" s="7">
        <v>57</v>
      </c>
      <c r="G36" s="10">
        <f>IF(ISERROR(VLOOKUP($F36,貼り付けシート１!$A:$C,2,FALSE))=TRUE,0,VLOOKUP($F36,貼り付けシート１!$A:$C,2,FALSE))</f>
        <v>90</v>
      </c>
      <c r="H36" s="10">
        <f>IF(ISERROR(VLOOKUP($F36,貼り付けシート１!$A:$C,3,FALSE))=TRUE,0,VLOOKUP($F36,貼り付けシート１!$A:$C,3,FALSE))</f>
        <v>90</v>
      </c>
      <c r="I36" s="10">
        <f t="shared" si="3"/>
        <v>180</v>
      </c>
      <c r="J36" s="3"/>
      <c r="K36" s="7">
        <v>87</v>
      </c>
      <c r="L36" s="10">
        <f>IF(ISERROR(VLOOKUP($K36,貼り付けシート１!$A:$C,2,FALSE))=TRUE,0,VLOOKUP($K36,貼り付けシート１!$A:$C,2,FALSE))</f>
        <v>71</v>
      </c>
      <c r="M36" s="10">
        <f>IF(ISERROR(VLOOKUP($K36,貼り付けシート１!$A:$C,3,FALSE))=TRUE,0,VLOOKUP($K36,貼り付けシート１!$A:$C,3,FALSE))</f>
        <v>153</v>
      </c>
      <c r="N36" s="10">
        <f>SUM(L36:M36)</f>
        <v>224</v>
      </c>
      <c r="O36" s="3"/>
      <c r="P36" s="7">
        <v>117</v>
      </c>
      <c r="Q36" s="10">
        <f>IF(ISERROR(VLOOKUP($P36,貼り付けシート１!$A:$C,2,FALSE))=TRUE,0,VLOOKUP($P36,貼り付けシート１!$A:$C,2,FALSE))</f>
        <v>0</v>
      </c>
      <c r="R36" s="10">
        <f>IF(ISERROR(VLOOKUP($P36,貼り付けシート１!$A:$C,3,FALSE))=TRUE,0,VLOOKUP($P36,貼り付けシート１!$A:$C,3,FALSE))</f>
        <v>0</v>
      </c>
      <c r="S36" s="14">
        <f>SUM(Q36:R36)</f>
        <v>0</v>
      </c>
    </row>
    <row r="37" spans="1:19" x14ac:dyDescent="0.15">
      <c r="A37" s="7">
        <v>28</v>
      </c>
      <c r="B37" s="10">
        <f>IF(ISERROR(VLOOKUP($A37,貼り付けシート１!$A:$C,2,FALSE))=TRUE,0,VLOOKUP($A37,貼り付けシート１!$A:$C,2,FALSE))</f>
        <v>58</v>
      </c>
      <c r="C37" s="10">
        <f>IF(ISERROR(VLOOKUP($A37,貼り付けシート１!$A:$C,3,FALSE))=TRUE,0,VLOOKUP($A37,貼り付けシート１!$A:$C,3,FALSE))</f>
        <v>42</v>
      </c>
      <c r="D37" s="10">
        <f t="shared" si="2"/>
        <v>100</v>
      </c>
      <c r="E37" s="3"/>
      <c r="F37" s="7">
        <v>58</v>
      </c>
      <c r="G37" s="10">
        <f>IF(ISERROR(VLOOKUP($F37,貼り付けシート１!$A:$C,2,FALSE))=TRUE,0,VLOOKUP($F37,貼り付けシート１!$A:$C,2,FALSE))</f>
        <v>96</v>
      </c>
      <c r="H37" s="10">
        <f>IF(ISERROR(VLOOKUP($F37,貼り付けシート１!$A:$C,3,FALSE))=TRUE,0,VLOOKUP($F37,貼り付けシート１!$A:$C,3,FALSE))</f>
        <v>136</v>
      </c>
      <c r="I37" s="10">
        <f t="shared" si="3"/>
        <v>232</v>
      </c>
      <c r="J37" s="3"/>
      <c r="K37" s="7">
        <v>88</v>
      </c>
      <c r="L37" s="10">
        <f>IF(ISERROR(VLOOKUP($K37,貼り付けシート１!$A:$C,2,FALSE))=TRUE,0,VLOOKUP($K37,貼り付けシート１!$A:$C,2,FALSE))</f>
        <v>99</v>
      </c>
      <c r="M37" s="10">
        <f>IF(ISERROR(VLOOKUP($K37,貼り付けシート１!$A:$C,3,FALSE))=TRUE,0,VLOOKUP($K37,貼り付けシート１!$A:$C,3,FALSE))</f>
        <v>167</v>
      </c>
      <c r="N37" s="10">
        <f>SUM(L37:M37)</f>
        <v>266</v>
      </c>
      <c r="O37" s="3"/>
      <c r="P37" s="7">
        <v>118</v>
      </c>
      <c r="Q37" s="10">
        <f>IF(ISERROR(VLOOKUP($P37,貼り付けシート１!$A:$C,2,FALSE))=TRUE,0,VLOOKUP($P37,貼り付けシート１!$A:$C,2,FALSE))</f>
        <v>0</v>
      </c>
      <c r="R37" s="10">
        <f>IF(ISERROR(VLOOKUP($P37,貼り付けシート１!$A:$C,3,FALSE))=TRUE,0,VLOOKUP($P37,貼り付けシート１!$A:$C,3,FALSE))</f>
        <v>0</v>
      </c>
      <c r="S37" s="14">
        <f>SUM(Q37:R37)</f>
        <v>0</v>
      </c>
    </row>
    <row r="38" spans="1:19" x14ac:dyDescent="0.15">
      <c r="A38" s="7">
        <v>29</v>
      </c>
      <c r="B38" s="10">
        <f>IF(ISERROR(VLOOKUP($A38,貼り付けシート１!$A:$C,2,FALSE))=TRUE,0,VLOOKUP($A38,貼り付けシート１!$A:$C,2,FALSE))</f>
        <v>51</v>
      </c>
      <c r="C38" s="10">
        <f>IF(ISERROR(VLOOKUP($A38,貼り付けシート１!$A:$C,3,FALSE))=TRUE,0,VLOOKUP($A38,貼り付けシート１!$A:$C,3,FALSE))</f>
        <v>43</v>
      </c>
      <c r="D38" s="10">
        <f t="shared" si="2"/>
        <v>94</v>
      </c>
      <c r="E38" s="3"/>
      <c r="F38" s="7">
        <v>59</v>
      </c>
      <c r="G38" s="10">
        <f>IF(ISERROR(VLOOKUP($F38,貼り付けシート１!$A:$C,2,FALSE))=TRUE,0,VLOOKUP($F38,貼り付けシート１!$A:$C,2,FALSE))</f>
        <v>82</v>
      </c>
      <c r="H38" s="10">
        <f>IF(ISERROR(VLOOKUP($F38,貼り付けシート１!$A:$C,3,FALSE))=TRUE,0,VLOOKUP($F38,貼り付けシート１!$A:$C,3,FALSE))</f>
        <v>81</v>
      </c>
      <c r="I38" s="10">
        <f t="shared" si="3"/>
        <v>163</v>
      </c>
      <c r="J38" s="3"/>
      <c r="K38" s="7">
        <v>89</v>
      </c>
      <c r="L38" s="10">
        <f>IF(ISERROR(VLOOKUP($K38,貼り付けシート１!$A:$C,2,FALSE))=TRUE,0,VLOOKUP($K38,貼り付けシート１!$A:$C,2,FALSE))</f>
        <v>69</v>
      </c>
      <c r="M38" s="10">
        <f>IF(ISERROR(VLOOKUP($K38,貼り付けシート１!$A:$C,3,FALSE))=TRUE,0,VLOOKUP($K38,貼り付けシート１!$A:$C,3,FALSE))</f>
        <v>152</v>
      </c>
      <c r="N38" s="10">
        <f>SUM(L38:M38)</f>
        <v>221</v>
      </c>
      <c r="O38" s="3"/>
      <c r="P38" s="7">
        <v>119</v>
      </c>
      <c r="Q38" s="10">
        <f>IF(ISERROR(VLOOKUP($P38,貼り付けシート１!$A:$C,2,FALSE))=TRUE,0,VLOOKUP($P38,貼り付けシート１!$A:$C,2,FALSE))</f>
        <v>0</v>
      </c>
      <c r="R38" s="10">
        <f>IF(ISERROR(VLOOKUP($P38,貼り付けシート１!$A:$C,3,FALSE))=TRUE,0,VLOOKUP($P38,貼り付けシート１!$A:$C,3,FALSE))</f>
        <v>0</v>
      </c>
      <c r="S38" s="14">
        <f>SUM(Q38:R38)</f>
        <v>0</v>
      </c>
    </row>
    <row r="39" spans="1:19" x14ac:dyDescent="0.15">
      <c r="A39" s="7"/>
      <c r="B39" s="11">
        <f>SUM(B34:B38)</f>
        <v>286</v>
      </c>
      <c r="C39" s="11">
        <f>SUM(C34:C38)</f>
        <v>222</v>
      </c>
      <c r="D39" s="11">
        <f>SUM(D34:D38)</f>
        <v>508</v>
      </c>
      <c r="E39" s="3"/>
      <c r="F39" s="7"/>
      <c r="G39" s="11">
        <f>SUM(G34:G38)</f>
        <v>462</v>
      </c>
      <c r="H39" s="11">
        <f>SUM(H34:H38)</f>
        <v>496</v>
      </c>
      <c r="I39" s="11">
        <f>SUM(I34:I38)</f>
        <v>958</v>
      </c>
      <c r="J39" s="3"/>
      <c r="K39" s="7"/>
      <c r="L39" s="11">
        <f>SUM(L34:L38)</f>
        <v>420</v>
      </c>
      <c r="M39" s="11">
        <f>SUM(M34:M38)</f>
        <v>791</v>
      </c>
      <c r="N39" s="11">
        <f>SUM(N34:N38)</f>
        <v>1211</v>
      </c>
      <c r="O39" s="3"/>
      <c r="P39" s="7"/>
      <c r="Q39" s="16">
        <f>SUM(Q34:Q38)</f>
        <v>0</v>
      </c>
      <c r="R39" s="16">
        <f>SUM(R34:R38)</f>
        <v>0</v>
      </c>
      <c r="S39" s="16">
        <f>SUM(S34:S38)</f>
        <v>0</v>
      </c>
    </row>
    <row r="81" spans="7:9" hidden="1" x14ac:dyDescent="0.15">
      <c r="G81" s="21"/>
      <c r="H81" s="21"/>
      <c r="I81" s="21"/>
    </row>
    <row r="93" spans="7:9" hidden="1" x14ac:dyDescent="0.15">
      <c r="G93" s="21"/>
      <c r="H93" s="21"/>
      <c r="I93" s="21"/>
    </row>
    <row r="119" spans="10:10" hidden="1" x14ac:dyDescent="0.15">
      <c r="J119" s="1"/>
    </row>
    <row r="120" spans="10:10" hidden="1" x14ac:dyDescent="0.15">
      <c r="J120" s="1"/>
    </row>
    <row r="121" spans="10:10" hidden="1" x14ac:dyDescent="0.15">
      <c r="J121" s="1"/>
    </row>
  </sheetData>
  <phoneticPr fontId="11"/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C121"/>
  <sheetViews>
    <sheetView zoomScale="85" zoomScaleNormal="85" workbookViewId="0">
      <selection activeCell="AI7" sqref="AI7"/>
    </sheetView>
  </sheetViews>
  <sheetFormatPr defaultRowHeight="13.5" x14ac:dyDescent="0.15"/>
  <cols>
    <col min="1" max="4" width="6.5" customWidth="1"/>
    <col min="5" max="5" width="0.875" customWidth="1"/>
    <col min="6" max="9" width="6.5" customWidth="1"/>
    <col min="10" max="10" width="0.875" customWidth="1"/>
    <col min="11" max="14" width="6.5" customWidth="1"/>
    <col min="15" max="15" width="0.875" customWidth="1"/>
    <col min="16" max="19" width="6.5" customWidth="1"/>
    <col min="20" max="20" width="0.875" customWidth="1"/>
    <col min="21" max="21" width="10.125" customWidth="1"/>
    <col min="22" max="24" width="8.625" customWidth="1"/>
    <col min="25" max="25" width="2.625" customWidth="1"/>
    <col min="26" max="26" width="10.125" customWidth="1"/>
    <col min="27" max="29" width="8.625" customWidth="1"/>
  </cols>
  <sheetData>
    <row r="1" spans="1:29" ht="18" customHeight="1" x14ac:dyDescent="0.2">
      <c r="A1" s="20" t="s">
        <v>20</v>
      </c>
      <c r="F1" s="34" t="s">
        <v>36</v>
      </c>
      <c r="G1" s="35"/>
      <c r="H1" s="36"/>
      <c r="U1" s="26" t="s">
        <v>35</v>
      </c>
      <c r="X1" s="26"/>
    </row>
    <row r="2" spans="1:29" ht="15" customHeight="1" x14ac:dyDescent="0.15">
      <c r="V2" s="37">
        <v>45777</v>
      </c>
      <c r="W2" s="37"/>
      <c r="X2" s="30" t="s">
        <v>42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2"/>
      <c r="F3" s="4" t="s">
        <v>0</v>
      </c>
      <c r="G3" s="5" t="s">
        <v>1</v>
      </c>
      <c r="H3" s="5" t="s">
        <v>2</v>
      </c>
      <c r="I3" s="5" t="s">
        <v>3</v>
      </c>
      <c r="J3" s="22"/>
      <c r="K3" s="4" t="s">
        <v>0</v>
      </c>
      <c r="L3" s="5" t="s">
        <v>1</v>
      </c>
      <c r="M3" s="5" t="s">
        <v>2</v>
      </c>
      <c r="N3" s="5" t="s">
        <v>3</v>
      </c>
      <c r="O3" s="22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36</v>
      </c>
      <c r="C4" s="10">
        <v>15</v>
      </c>
      <c r="D4" s="10">
        <v>51</v>
      </c>
      <c r="E4" s="3"/>
      <c r="F4" s="7">
        <v>30</v>
      </c>
      <c r="G4" s="10">
        <v>52</v>
      </c>
      <c r="H4" s="10">
        <v>45</v>
      </c>
      <c r="I4" s="10">
        <v>97</v>
      </c>
      <c r="J4" s="3"/>
      <c r="K4" s="7">
        <v>60</v>
      </c>
      <c r="L4" s="10">
        <v>102</v>
      </c>
      <c r="M4" s="10">
        <v>112</v>
      </c>
      <c r="N4" s="10">
        <v>214</v>
      </c>
      <c r="O4" s="3"/>
      <c r="P4" s="7">
        <v>90</v>
      </c>
      <c r="Q4" s="10">
        <v>59</v>
      </c>
      <c r="R4" s="10">
        <v>153</v>
      </c>
      <c r="S4" s="10">
        <v>212</v>
      </c>
      <c r="U4" s="4" t="s">
        <v>4</v>
      </c>
      <c r="V4" s="15">
        <f>SUM(B9,B15,B21)</f>
        <v>767</v>
      </c>
      <c r="W4" s="15">
        <f>SUM(C9,C15,C21)</f>
        <v>668</v>
      </c>
      <c r="X4" s="15">
        <f>SUM(V4:W4)</f>
        <v>1435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29</v>
      </c>
      <c r="C5" s="10">
        <v>35</v>
      </c>
      <c r="D5" s="10">
        <v>64</v>
      </c>
      <c r="E5" s="3"/>
      <c r="F5" s="7">
        <v>31</v>
      </c>
      <c r="G5" s="10">
        <v>76</v>
      </c>
      <c r="H5" s="10">
        <v>58</v>
      </c>
      <c r="I5" s="10">
        <v>134</v>
      </c>
      <c r="J5" s="3"/>
      <c r="K5" s="7">
        <v>61</v>
      </c>
      <c r="L5" s="10">
        <v>112</v>
      </c>
      <c r="M5" s="10">
        <v>125</v>
      </c>
      <c r="N5" s="10">
        <v>237</v>
      </c>
      <c r="O5" s="3"/>
      <c r="P5" s="7">
        <v>91</v>
      </c>
      <c r="Q5" s="10">
        <v>50</v>
      </c>
      <c r="R5" s="10">
        <v>132</v>
      </c>
      <c r="S5" s="10">
        <v>182</v>
      </c>
      <c r="U5" s="4" t="s">
        <v>5</v>
      </c>
      <c r="V5" s="15">
        <f>SUM(B27,B33,B39,G9,G15,G21,G27,G33,G39,L9)</f>
        <v>4080</v>
      </c>
      <c r="W5" s="15">
        <f>SUM(C27,C33,C39,H9,H15,H21,H27,H33,H39,M9)</f>
        <v>3880</v>
      </c>
      <c r="X5" s="15">
        <f>SUM(V5:W5)</f>
        <v>7960</v>
      </c>
      <c r="Y5" s="2"/>
      <c r="Z5" s="4" t="s">
        <v>25</v>
      </c>
      <c r="AA5" s="10">
        <v>461</v>
      </c>
      <c r="AB5" s="10">
        <v>420</v>
      </c>
      <c r="AC5" s="10">
        <v>881</v>
      </c>
    </row>
    <row r="6" spans="1:29" ht="15" customHeight="1" x14ac:dyDescent="0.15">
      <c r="A6" s="7">
        <v>2</v>
      </c>
      <c r="B6" s="10">
        <v>33</v>
      </c>
      <c r="C6" s="10">
        <v>32</v>
      </c>
      <c r="D6" s="10">
        <v>65</v>
      </c>
      <c r="E6" s="3"/>
      <c r="F6" s="7">
        <v>32</v>
      </c>
      <c r="G6" s="10">
        <v>51</v>
      </c>
      <c r="H6" s="10">
        <v>44</v>
      </c>
      <c r="I6" s="10">
        <v>95</v>
      </c>
      <c r="J6" s="3"/>
      <c r="K6" s="7">
        <v>62</v>
      </c>
      <c r="L6" s="10">
        <v>128</v>
      </c>
      <c r="M6" s="10">
        <v>117</v>
      </c>
      <c r="N6" s="10">
        <v>245</v>
      </c>
      <c r="O6" s="3"/>
      <c r="P6" s="7">
        <v>92</v>
      </c>
      <c r="Q6" s="10">
        <v>52</v>
      </c>
      <c r="R6" s="10">
        <v>110</v>
      </c>
      <c r="S6" s="10">
        <v>162</v>
      </c>
      <c r="U6" s="8" t="s">
        <v>6</v>
      </c>
      <c r="V6" s="15">
        <f>SUM(L15,L21)</f>
        <v>1793</v>
      </c>
      <c r="W6" s="15">
        <f>SUM(M15,M21)</f>
        <v>1777</v>
      </c>
      <c r="X6" s="15">
        <f>SUM(V6:W6)</f>
        <v>3570</v>
      </c>
      <c r="Z6" s="23" t="s">
        <v>26</v>
      </c>
      <c r="AA6" s="10">
        <v>2392</v>
      </c>
      <c r="AB6" s="10">
        <v>2352</v>
      </c>
      <c r="AC6" s="10">
        <v>4744</v>
      </c>
    </row>
    <row r="7" spans="1:29" ht="15" customHeight="1" x14ac:dyDescent="0.15">
      <c r="A7" s="7">
        <v>3</v>
      </c>
      <c r="B7" s="10">
        <v>26</v>
      </c>
      <c r="C7" s="10">
        <v>32</v>
      </c>
      <c r="D7" s="10">
        <v>58</v>
      </c>
      <c r="E7" s="3"/>
      <c r="F7" s="7">
        <v>33</v>
      </c>
      <c r="G7" s="10">
        <v>54</v>
      </c>
      <c r="H7" s="10">
        <v>35</v>
      </c>
      <c r="I7" s="10">
        <v>89</v>
      </c>
      <c r="J7" s="3"/>
      <c r="K7" s="7">
        <v>63</v>
      </c>
      <c r="L7" s="10">
        <v>127</v>
      </c>
      <c r="M7" s="10">
        <v>137</v>
      </c>
      <c r="N7" s="10">
        <v>264</v>
      </c>
      <c r="O7" s="3"/>
      <c r="P7" s="7">
        <v>93</v>
      </c>
      <c r="Q7" s="10">
        <v>33</v>
      </c>
      <c r="R7" s="10">
        <v>106</v>
      </c>
      <c r="S7" s="10">
        <v>139</v>
      </c>
      <c r="U7" s="4" t="s">
        <v>7</v>
      </c>
      <c r="V7" s="15">
        <f>SUM(L27,L33,L39,Q9,Q15,Q21,Q27,Q33,Q39)</f>
        <v>2207</v>
      </c>
      <c r="W7" s="15">
        <f>SUM(M27,M33,M39,R9,R15,R21,R27,R33,R39)</f>
        <v>3513</v>
      </c>
      <c r="X7" s="15">
        <f>SUM(V7:W7)</f>
        <v>5720</v>
      </c>
      <c r="Z7" s="4" t="s">
        <v>31</v>
      </c>
      <c r="AA7" s="10">
        <v>996</v>
      </c>
      <c r="AB7" s="10">
        <v>1011</v>
      </c>
      <c r="AC7" s="10">
        <v>2007</v>
      </c>
    </row>
    <row r="8" spans="1:29" ht="15" customHeight="1" x14ac:dyDescent="0.15">
      <c r="A8" s="7">
        <v>4</v>
      </c>
      <c r="B8" s="10">
        <v>65</v>
      </c>
      <c r="C8" s="10">
        <v>39</v>
      </c>
      <c r="D8" s="10">
        <v>104</v>
      </c>
      <c r="E8" s="3"/>
      <c r="F8" s="7">
        <v>34</v>
      </c>
      <c r="G8" s="10">
        <v>58</v>
      </c>
      <c r="H8" s="10">
        <v>46</v>
      </c>
      <c r="I8" s="10">
        <v>104</v>
      </c>
      <c r="J8" s="3"/>
      <c r="K8" s="7">
        <v>64</v>
      </c>
      <c r="L8" s="10">
        <v>143</v>
      </c>
      <c r="M8" s="10">
        <v>149</v>
      </c>
      <c r="N8" s="10">
        <v>292</v>
      </c>
      <c r="O8" s="3"/>
      <c r="P8" s="7">
        <v>94</v>
      </c>
      <c r="Q8" s="10">
        <v>41</v>
      </c>
      <c r="R8" s="10">
        <v>111</v>
      </c>
      <c r="S8" s="10">
        <v>152</v>
      </c>
      <c r="U8" s="17" t="s">
        <v>3</v>
      </c>
      <c r="V8" s="12">
        <f>SUM(V4:V7)</f>
        <v>8847</v>
      </c>
      <c r="W8" s="12">
        <f>SUM(W4:W7)</f>
        <v>9838</v>
      </c>
      <c r="X8" s="12">
        <f>SUM(X4:X7)</f>
        <v>18685</v>
      </c>
      <c r="Z8" s="4" t="s">
        <v>7</v>
      </c>
      <c r="AA8" s="10">
        <v>1357</v>
      </c>
      <c r="AB8" s="10">
        <v>2123</v>
      </c>
      <c r="AC8" s="10">
        <v>3480</v>
      </c>
    </row>
    <row r="9" spans="1:29" ht="15" customHeight="1" x14ac:dyDescent="0.15">
      <c r="A9" s="7"/>
      <c r="B9" s="11">
        <v>189</v>
      </c>
      <c r="C9" s="11">
        <v>153</v>
      </c>
      <c r="D9" s="11">
        <v>342</v>
      </c>
      <c r="E9" s="3"/>
      <c r="F9" s="7"/>
      <c r="G9" s="11">
        <v>291</v>
      </c>
      <c r="H9" s="11">
        <v>228</v>
      </c>
      <c r="I9" s="11">
        <v>519</v>
      </c>
      <c r="J9" s="3"/>
      <c r="K9" s="7"/>
      <c r="L9" s="12">
        <v>612</v>
      </c>
      <c r="M9" s="12">
        <v>640</v>
      </c>
      <c r="N9" s="12">
        <v>1252</v>
      </c>
      <c r="O9" s="3"/>
      <c r="P9" s="7"/>
      <c r="Q9" s="11">
        <v>235</v>
      </c>
      <c r="R9" s="11">
        <v>612</v>
      </c>
      <c r="S9" s="11">
        <v>847</v>
      </c>
      <c r="U9" s="4" t="s">
        <v>8</v>
      </c>
      <c r="V9" s="15">
        <f>SUM(G21,G27,G33,G39,L9)</f>
        <v>2541</v>
      </c>
      <c r="W9" s="15">
        <f>SUM(H21,H27,H33,H39,M9)</f>
        <v>2461</v>
      </c>
      <c r="X9" s="15">
        <f t="shared" ref="X9:X20" si="0">SUM(V9:W9)</f>
        <v>5002</v>
      </c>
      <c r="Z9" s="9" t="s">
        <v>24</v>
      </c>
      <c r="AA9" s="11">
        <f t="shared" ref="AA9:AB9" si="1">SUM(AA5:AA8)</f>
        <v>5206</v>
      </c>
      <c r="AB9" s="11">
        <f t="shared" si="1"/>
        <v>5906</v>
      </c>
      <c r="AC9" s="11">
        <f>SUM(AC5:AC8)</f>
        <v>11112</v>
      </c>
    </row>
    <row r="10" spans="1:29" ht="15" customHeight="1" x14ac:dyDescent="0.15">
      <c r="A10" s="7">
        <v>5</v>
      </c>
      <c r="B10" s="10">
        <v>42</v>
      </c>
      <c r="C10" s="10">
        <v>38</v>
      </c>
      <c r="D10" s="10">
        <v>80</v>
      </c>
      <c r="E10" s="3"/>
      <c r="F10" s="7">
        <v>35</v>
      </c>
      <c r="G10" s="10">
        <v>55</v>
      </c>
      <c r="H10" s="10">
        <v>39</v>
      </c>
      <c r="I10" s="10">
        <v>94</v>
      </c>
      <c r="J10" s="3"/>
      <c r="K10" s="7">
        <v>65</v>
      </c>
      <c r="L10" s="10">
        <v>142</v>
      </c>
      <c r="M10" s="10">
        <v>147</v>
      </c>
      <c r="N10" s="10">
        <v>289</v>
      </c>
      <c r="O10" s="3"/>
      <c r="P10" s="7">
        <v>95</v>
      </c>
      <c r="Q10" s="10">
        <v>24</v>
      </c>
      <c r="R10" s="10">
        <v>71</v>
      </c>
      <c r="S10" s="10">
        <v>95</v>
      </c>
      <c r="U10" s="4" t="s">
        <v>9</v>
      </c>
      <c r="V10" s="15">
        <f>SUM(G21,G27,G33,G39,L9,L15,L21,L27,L33,L39,Q9,Q15,Q21,Q27,Q33,Q39)</f>
        <v>6541</v>
      </c>
      <c r="W10" s="15">
        <f>SUM(H21,H27,H33,H39,M9,M15,M21,M27,M33,M39,R9,R15,R21,R27,R33,R39)</f>
        <v>7751</v>
      </c>
      <c r="X10" s="15">
        <f t="shared" si="0"/>
        <v>14292</v>
      </c>
      <c r="Z10" s="6" t="s">
        <v>28</v>
      </c>
    </row>
    <row r="11" spans="1:29" ht="15" customHeight="1" x14ac:dyDescent="0.15">
      <c r="A11" s="7">
        <v>6</v>
      </c>
      <c r="B11" s="10">
        <v>44</v>
      </c>
      <c r="C11" s="10">
        <v>31</v>
      </c>
      <c r="D11" s="10">
        <v>75</v>
      </c>
      <c r="E11" s="3"/>
      <c r="F11" s="7">
        <v>36</v>
      </c>
      <c r="G11" s="10">
        <v>63</v>
      </c>
      <c r="H11" s="10">
        <v>56</v>
      </c>
      <c r="I11" s="10">
        <v>119</v>
      </c>
      <c r="J11" s="3"/>
      <c r="K11" s="7">
        <v>66</v>
      </c>
      <c r="L11" s="10">
        <v>172</v>
      </c>
      <c r="M11" s="10">
        <v>162</v>
      </c>
      <c r="N11" s="10">
        <v>334</v>
      </c>
      <c r="O11" s="3"/>
      <c r="P11" s="7">
        <v>96</v>
      </c>
      <c r="Q11" s="10">
        <v>20</v>
      </c>
      <c r="R11" s="10">
        <v>67</v>
      </c>
      <c r="S11" s="10">
        <v>87</v>
      </c>
      <c r="U11" s="4" t="s">
        <v>10</v>
      </c>
      <c r="V11" s="15">
        <f>SUM(,G33,G39,L9,L15,L21,L27,L33,L39,Q9,Q15,Q21,Q27,Q33,Q39)</f>
        <v>5587</v>
      </c>
      <c r="W11" s="15">
        <f>SUM(,H33,H39,M9,M15,M21,M27,M33,M39,R9,R15,R21,R27,R33,R39)</f>
        <v>6890</v>
      </c>
      <c r="X11" s="15">
        <f t="shared" si="0"/>
        <v>12477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62</v>
      </c>
      <c r="C12" s="10">
        <v>50</v>
      </c>
      <c r="D12" s="10">
        <v>112</v>
      </c>
      <c r="E12" s="3"/>
      <c r="F12" s="7">
        <v>37</v>
      </c>
      <c r="G12" s="10">
        <v>81</v>
      </c>
      <c r="H12" s="10">
        <v>81</v>
      </c>
      <c r="I12" s="10">
        <v>162</v>
      </c>
      <c r="J12" s="3"/>
      <c r="K12" s="7">
        <v>67</v>
      </c>
      <c r="L12" s="10">
        <v>142</v>
      </c>
      <c r="M12" s="10">
        <v>170</v>
      </c>
      <c r="N12" s="10">
        <v>312</v>
      </c>
      <c r="O12" s="3"/>
      <c r="P12" s="7">
        <v>97</v>
      </c>
      <c r="Q12" s="10">
        <v>11</v>
      </c>
      <c r="R12" s="10">
        <v>38</v>
      </c>
      <c r="S12" s="10">
        <v>49</v>
      </c>
      <c r="U12" s="4" t="s">
        <v>11</v>
      </c>
      <c r="V12" s="15">
        <f>SUM(L9,L15,L21,L27,L33,L39,Q9,Q15,Q21,Q27,Q33,Q39)</f>
        <v>4612</v>
      </c>
      <c r="W12" s="15">
        <f>SUM(M9,M15,M21,M27,M33,M39,R9,R15,R21,R27,R33,R39)</f>
        <v>5930</v>
      </c>
      <c r="X12" s="15">
        <f t="shared" si="0"/>
        <v>10542</v>
      </c>
      <c r="Z12" s="4" t="s">
        <v>25</v>
      </c>
      <c r="AA12" s="10">
        <v>129</v>
      </c>
      <c r="AB12" s="10">
        <v>78</v>
      </c>
      <c r="AC12" s="10">
        <v>207</v>
      </c>
    </row>
    <row r="13" spans="1:29" ht="15" customHeight="1" x14ac:dyDescent="0.15">
      <c r="A13" s="7">
        <v>8</v>
      </c>
      <c r="B13" s="10">
        <v>51</v>
      </c>
      <c r="C13" s="10">
        <v>53</v>
      </c>
      <c r="D13" s="10">
        <v>104</v>
      </c>
      <c r="E13" s="3"/>
      <c r="F13" s="7">
        <v>38</v>
      </c>
      <c r="G13" s="10">
        <v>71</v>
      </c>
      <c r="H13" s="10">
        <v>79</v>
      </c>
      <c r="I13" s="10">
        <v>150</v>
      </c>
      <c r="J13" s="3"/>
      <c r="K13" s="7">
        <v>68</v>
      </c>
      <c r="L13" s="10">
        <v>180</v>
      </c>
      <c r="M13" s="10">
        <v>163</v>
      </c>
      <c r="N13" s="10">
        <v>343</v>
      </c>
      <c r="O13" s="3"/>
      <c r="P13" s="7">
        <v>98</v>
      </c>
      <c r="Q13" s="10">
        <v>9</v>
      </c>
      <c r="R13" s="10">
        <v>33</v>
      </c>
      <c r="S13" s="10">
        <v>42</v>
      </c>
      <c r="U13" s="9" t="s">
        <v>12</v>
      </c>
      <c r="V13" s="12">
        <f>SUM(L15,L21,L27,L33,L39,Q9,Q15,Q21,Q27,Q33,Q39)</f>
        <v>4000</v>
      </c>
      <c r="W13" s="12">
        <f>SUM(M15,M21,M27,M33,M39,R9,R15,R21,R27,R33,R39)</f>
        <v>5290</v>
      </c>
      <c r="X13" s="12">
        <f t="shared" si="0"/>
        <v>9290</v>
      </c>
      <c r="Z13" s="23" t="s">
        <v>26</v>
      </c>
      <c r="AA13" s="10">
        <v>524</v>
      </c>
      <c r="AB13" s="10">
        <v>525</v>
      </c>
      <c r="AC13" s="10">
        <v>1049</v>
      </c>
    </row>
    <row r="14" spans="1:29" ht="15" customHeight="1" x14ac:dyDescent="0.15">
      <c r="A14" s="7">
        <v>9</v>
      </c>
      <c r="B14" s="10">
        <v>63</v>
      </c>
      <c r="C14" s="10">
        <v>47</v>
      </c>
      <c r="D14" s="10">
        <v>110</v>
      </c>
      <c r="E14" s="3"/>
      <c r="F14" s="7">
        <v>39</v>
      </c>
      <c r="G14" s="10">
        <v>80</v>
      </c>
      <c r="H14" s="10">
        <v>83</v>
      </c>
      <c r="I14" s="10">
        <v>163</v>
      </c>
      <c r="J14" s="3"/>
      <c r="K14" s="7">
        <v>69</v>
      </c>
      <c r="L14" s="10">
        <v>157</v>
      </c>
      <c r="M14" s="10">
        <v>187</v>
      </c>
      <c r="N14" s="10">
        <v>344</v>
      </c>
      <c r="O14" s="3"/>
      <c r="P14" s="7">
        <v>99</v>
      </c>
      <c r="Q14" s="10">
        <v>10</v>
      </c>
      <c r="R14" s="10">
        <v>31</v>
      </c>
      <c r="S14" s="10">
        <v>41</v>
      </c>
      <c r="U14" s="4" t="s">
        <v>13</v>
      </c>
      <c r="V14" s="15">
        <f>SUM(L21,L27,L33,L39,Q9,Q15,Q21,Q27,Q33,Q39)</f>
        <v>3207</v>
      </c>
      <c r="W14" s="15">
        <f>SUM(M21,M27,M33,M39,R9,R15,R21,R27,R33,R39)</f>
        <v>4461</v>
      </c>
      <c r="X14" s="15">
        <f t="shared" si="0"/>
        <v>7668</v>
      </c>
      <c r="Z14" s="4" t="s">
        <v>31</v>
      </c>
      <c r="AA14" s="10">
        <v>248</v>
      </c>
      <c r="AB14" s="10">
        <v>258</v>
      </c>
      <c r="AC14" s="10">
        <v>506</v>
      </c>
    </row>
    <row r="15" spans="1:29" ht="15" customHeight="1" x14ac:dyDescent="0.15">
      <c r="A15" s="7"/>
      <c r="B15" s="11">
        <v>262</v>
      </c>
      <c r="C15" s="11">
        <v>219</v>
      </c>
      <c r="D15" s="11">
        <v>481</v>
      </c>
      <c r="E15" s="3"/>
      <c r="F15" s="7"/>
      <c r="G15" s="11">
        <v>350</v>
      </c>
      <c r="H15" s="11">
        <v>338</v>
      </c>
      <c r="I15" s="11">
        <v>688</v>
      </c>
      <c r="J15" s="3"/>
      <c r="K15" s="7"/>
      <c r="L15" s="11">
        <v>793</v>
      </c>
      <c r="M15" s="11">
        <v>829</v>
      </c>
      <c r="N15" s="11">
        <v>1622</v>
      </c>
      <c r="O15" s="3"/>
      <c r="P15" s="7"/>
      <c r="Q15" s="11">
        <v>74</v>
      </c>
      <c r="R15" s="11">
        <v>240</v>
      </c>
      <c r="S15" s="11">
        <v>314</v>
      </c>
      <c r="U15" s="4" t="s">
        <v>14</v>
      </c>
      <c r="V15" s="15">
        <f>SUM(L27,L33,L39,Q9,Q15,Q21,Q27,Q33,Q39)</f>
        <v>2207</v>
      </c>
      <c r="W15" s="15">
        <f>SUM(M27,M33,M39,R9,R15,R21,R27,R33,R39)</f>
        <v>3513</v>
      </c>
      <c r="X15" s="15">
        <f t="shared" si="0"/>
        <v>5720</v>
      </c>
      <c r="Z15" s="4" t="s">
        <v>7</v>
      </c>
      <c r="AA15" s="10">
        <v>264</v>
      </c>
      <c r="AB15" s="10">
        <v>429</v>
      </c>
      <c r="AC15" s="10">
        <v>693</v>
      </c>
    </row>
    <row r="16" spans="1:29" ht="15" customHeight="1" x14ac:dyDescent="0.15">
      <c r="A16" s="7">
        <v>10</v>
      </c>
      <c r="B16" s="10">
        <v>64</v>
      </c>
      <c r="C16" s="10">
        <v>60</v>
      </c>
      <c r="D16" s="10">
        <v>124</v>
      </c>
      <c r="E16" s="3"/>
      <c r="F16" s="7">
        <v>40</v>
      </c>
      <c r="G16" s="10">
        <v>100</v>
      </c>
      <c r="H16" s="10">
        <v>77</v>
      </c>
      <c r="I16" s="10">
        <v>177</v>
      </c>
      <c r="J16" s="3"/>
      <c r="K16" s="7">
        <v>70</v>
      </c>
      <c r="L16" s="10">
        <v>179</v>
      </c>
      <c r="M16" s="10">
        <v>191</v>
      </c>
      <c r="N16" s="10">
        <v>370</v>
      </c>
      <c r="O16" s="3"/>
      <c r="P16" s="7">
        <v>100</v>
      </c>
      <c r="Q16" s="10">
        <v>2</v>
      </c>
      <c r="R16" s="10">
        <v>23</v>
      </c>
      <c r="S16" s="10">
        <v>25</v>
      </c>
      <c r="U16" s="4" t="s">
        <v>15</v>
      </c>
      <c r="V16" s="15">
        <f>SUM(L33,L39,Q9,Q15,Q21,Q27,Q33,Q39)</f>
        <v>1278</v>
      </c>
      <c r="W16" s="15">
        <f>SUM(M33,M39,R9,R15,R21,R27,R33,R39)</f>
        <v>2539</v>
      </c>
      <c r="X16" s="15">
        <f t="shared" si="0"/>
        <v>3817</v>
      </c>
      <c r="Z16" s="9" t="s">
        <v>24</v>
      </c>
      <c r="AA16" s="11">
        <f t="shared" ref="AA16:AB16" si="2">SUM(AA12:AA15)</f>
        <v>1165</v>
      </c>
      <c r="AB16" s="11">
        <f t="shared" si="2"/>
        <v>1290</v>
      </c>
      <c r="AC16" s="11">
        <f>SUM(AC12:AC15)</f>
        <v>2455</v>
      </c>
    </row>
    <row r="17" spans="1:29" ht="15" customHeight="1" x14ac:dyDescent="0.15">
      <c r="A17" s="7">
        <v>11</v>
      </c>
      <c r="B17" s="10">
        <v>56</v>
      </c>
      <c r="C17" s="10">
        <v>63</v>
      </c>
      <c r="D17" s="10">
        <v>119</v>
      </c>
      <c r="E17" s="3"/>
      <c r="F17" s="7">
        <v>41</v>
      </c>
      <c r="G17" s="10">
        <v>86</v>
      </c>
      <c r="H17" s="10">
        <v>95</v>
      </c>
      <c r="I17" s="10">
        <v>181</v>
      </c>
      <c r="J17" s="3"/>
      <c r="K17" s="7">
        <v>71</v>
      </c>
      <c r="L17" s="10">
        <v>213</v>
      </c>
      <c r="M17" s="10">
        <v>164</v>
      </c>
      <c r="N17" s="10">
        <v>377</v>
      </c>
      <c r="O17" s="3"/>
      <c r="P17" s="7">
        <v>101</v>
      </c>
      <c r="Q17" s="10">
        <v>3</v>
      </c>
      <c r="R17" s="10">
        <v>10</v>
      </c>
      <c r="S17" s="10">
        <v>13</v>
      </c>
      <c r="U17" s="4" t="s">
        <v>16</v>
      </c>
      <c r="V17" s="15">
        <f>SUM(L39,Q9,Q15,Q21,Q27,Q33,Q39)</f>
        <v>757</v>
      </c>
      <c r="W17" s="15">
        <f>SUM(M39,R9,R15,R21,R27,R33,R39)</f>
        <v>1706</v>
      </c>
      <c r="X17" s="15">
        <f t="shared" si="0"/>
        <v>2463</v>
      </c>
      <c r="Z17" s="6" t="s">
        <v>29</v>
      </c>
    </row>
    <row r="18" spans="1:29" ht="15" customHeight="1" x14ac:dyDescent="0.15">
      <c r="A18" s="7">
        <v>12</v>
      </c>
      <c r="B18" s="10">
        <v>61</v>
      </c>
      <c r="C18" s="10">
        <v>61</v>
      </c>
      <c r="D18" s="10">
        <v>122</v>
      </c>
      <c r="E18" s="3"/>
      <c r="F18" s="7">
        <v>42</v>
      </c>
      <c r="G18" s="10">
        <v>80</v>
      </c>
      <c r="H18" s="10">
        <v>75</v>
      </c>
      <c r="I18" s="10">
        <v>155</v>
      </c>
      <c r="J18" s="3"/>
      <c r="K18" s="7">
        <v>72</v>
      </c>
      <c r="L18" s="10">
        <v>190</v>
      </c>
      <c r="M18" s="10">
        <v>204</v>
      </c>
      <c r="N18" s="13">
        <v>394</v>
      </c>
      <c r="O18" s="3"/>
      <c r="P18" s="7">
        <v>102</v>
      </c>
      <c r="Q18" s="10">
        <v>0</v>
      </c>
      <c r="R18" s="10">
        <v>9</v>
      </c>
      <c r="S18" s="10">
        <v>9</v>
      </c>
      <c r="U18" s="4" t="s">
        <v>17</v>
      </c>
      <c r="V18" s="15">
        <f>SUM(Q9,Q15,Q21,Q27,Q33,Q39)</f>
        <v>314</v>
      </c>
      <c r="W18" s="15">
        <f>SUM(R9,R15,R21,R27,R33,R39)</f>
        <v>906</v>
      </c>
      <c r="X18" s="15">
        <f t="shared" si="0"/>
        <v>1220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67</v>
      </c>
      <c r="C19" s="10">
        <v>47</v>
      </c>
      <c r="D19" s="10">
        <v>114</v>
      </c>
      <c r="E19" s="3"/>
      <c r="F19" s="7">
        <v>43</v>
      </c>
      <c r="G19" s="10">
        <v>94</v>
      </c>
      <c r="H19" s="10">
        <v>83</v>
      </c>
      <c r="I19" s="10">
        <v>177</v>
      </c>
      <c r="J19" s="3"/>
      <c r="K19" s="7">
        <v>73</v>
      </c>
      <c r="L19" s="10">
        <v>203</v>
      </c>
      <c r="M19" s="10">
        <v>198</v>
      </c>
      <c r="N19" s="10">
        <v>401</v>
      </c>
      <c r="O19" s="3"/>
      <c r="P19" s="7">
        <v>103</v>
      </c>
      <c r="Q19" s="10">
        <v>0</v>
      </c>
      <c r="R19" s="10">
        <v>6</v>
      </c>
      <c r="S19" s="10">
        <v>6</v>
      </c>
      <c r="U19" s="4" t="s">
        <v>18</v>
      </c>
      <c r="V19" s="15">
        <f>SUM(Q15,Q21,Q27,Q33,Q39)</f>
        <v>79</v>
      </c>
      <c r="W19" s="15">
        <f>SUM(R15,R21,R27,R33,R39)</f>
        <v>294</v>
      </c>
      <c r="X19" s="15">
        <f t="shared" si="0"/>
        <v>373</v>
      </c>
      <c r="Z19" s="4" t="s">
        <v>25</v>
      </c>
      <c r="AA19" s="10">
        <v>110</v>
      </c>
      <c r="AB19" s="10">
        <v>103</v>
      </c>
      <c r="AC19" s="10">
        <v>213</v>
      </c>
    </row>
    <row r="20" spans="1:29" ht="15" customHeight="1" x14ac:dyDescent="0.15">
      <c r="A20" s="7">
        <v>14</v>
      </c>
      <c r="B20" s="10">
        <v>68</v>
      </c>
      <c r="C20" s="10">
        <v>65</v>
      </c>
      <c r="D20" s="10">
        <v>133</v>
      </c>
      <c r="E20" s="3"/>
      <c r="F20" s="7">
        <v>44</v>
      </c>
      <c r="G20" s="10">
        <v>81</v>
      </c>
      <c r="H20" s="10">
        <v>98</v>
      </c>
      <c r="I20" s="10">
        <v>179</v>
      </c>
      <c r="J20" s="3"/>
      <c r="K20" s="7">
        <v>74</v>
      </c>
      <c r="L20" s="10">
        <v>215</v>
      </c>
      <c r="M20" s="10">
        <v>191</v>
      </c>
      <c r="N20" s="10">
        <v>406</v>
      </c>
      <c r="O20" s="3"/>
      <c r="P20" s="7">
        <v>104</v>
      </c>
      <c r="Q20" s="10">
        <v>0</v>
      </c>
      <c r="R20" s="10">
        <v>4</v>
      </c>
      <c r="S20" s="10">
        <v>4</v>
      </c>
      <c r="U20" s="4" t="s">
        <v>19</v>
      </c>
      <c r="V20" s="15">
        <f>SUM(Q21,Q27,Q33,Q39)</f>
        <v>5</v>
      </c>
      <c r="W20" s="15">
        <f>SUM(R21,R27,R33,R39)</f>
        <v>54</v>
      </c>
      <c r="X20" s="15">
        <f t="shared" si="0"/>
        <v>59</v>
      </c>
      <c r="Z20" s="23" t="s">
        <v>26</v>
      </c>
      <c r="AA20" s="10">
        <v>792</v>
      </c>
      <c r="AB20" s="10">
        <v>651</v>
      </c>
      <c r="AC20" s="10">
        <v>1443</v>
      </c>
    </row>
    <row r="21" spans="1:29" ht="15" customHeight="1" x14ac:dyDescent="0.15">
      <c r="A21" s="7"/>
      <c r="B21" s="11">
        <v>316</v>
      </c>
      <c r="C21" s="11">
        <v>296</v>
      </c>
      <c r="D21" s="11">
        <v>612</v>
      </c>
      <c r="E21" s="3"/>
      <c r="F21" s="7"/>
      <c r="G21" s="11">
        <v>441</v>
      </c>
      <c r="H21" s="11">
        <v>428</v>
      </c>
      <c r="I21" s="11">
        <v>869</v>
      </c>
      <c r="J21" s="3"/>
      <c r="K21" s="7"/>
      <c r="L21" s="12">
        <v>1000</v>
      </c>
      <c r="M21" s="12">
        <v>948</v>
      </c>
      <c r="N21" s="12">
        <v>1948</v>
      </c>
      <c r="O21" s="3"/>
      <c r="P21" s="7"/>
      <c r="Q21" s="11">
        <v>5</v>
      </c>
      <c r="R21" s="11">
        <v>52</v>
      </c>
      <c r="S21" s="11">
        <v>57</v>
      </c>
      <c r="Z21" s="4" t="s">
        <v>31</v>
      </c>
      <c r="AA21" s="10">
        <v>337</v>
      </c>
      <c r="AB21" s="10">
        <v>317</v>
      </c>
      <c r="AC21" s="10">
        <v>654</v>
      </c>
    </row>
    <row r="22" spans="1:29" ht="15" customHeight="1" x14ac:dyDescent="0.15">
      <c r="A22" s="7">
        <v>15</v>
      </c>
      <c r="B22" s="10">
        <v>89</v>
      </c>
      <c r="C22" s="10">
        <v>66</v>
      </c>
      <c r="D22" s="10">
        <v>155</v>
      </c>
      <c r="E22" s="3"/>
      <c r="F22" s="7">
        <v>45</v>
      </c>
      <c r="G22" s="10">
        <v>83</v>
      </c>
      <c r="H22" s="10">
        <v>74</v>
      </c>
      <c r="I22" s="10">
        <v>157</v>
      </c>
      <c r="J22" s="3"/>
      <c r="K22" s="7">
        <v>75</v>
      </c>
      <c r="L22" s="10">
        <v>229</v>
      </c>
      <c r="M22" s="10">
        <v>239</v>
      </c>
      <c r="N22" s="10">
        <v>468</v>
      </c>
      <c r="O22" s="3"/>
      <c r="P22" s="7">
        <v>105</v>
      </c>
      <c r="Q22" s="10">
        <v>0</v>
      </c>
      <c r="R22" s="10">
        <v>1</v>
      </c>
      <c r="S22" s="10">
        <v>1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368</v>
      </c>
      <c r="AB22" s="10">
        <v>602</v>
      </c>
      <c r="AC22" s="10">
        <v>970</v>
      </c>
    </row>
    <row r="23" spans="1:29" ht="15" customHeight="1" x14ac:dyDescent="0.15">
      <c r="A23" s="7">
        <v>16</v>
      </c>
      <c r="B23" s="10">
        <v>76</v>
      </c>
      <c r="C23" s="10">
        <v>75</v>
      </c>
      <c r="D23" s="10">
        <v>151</v>
      </c>
      <c r="E23" s="3"/>
      <c r="F23" s="7">
        <v>46</v>
      </c>
      <c r="G23" s="10">
        <v>100</v>
      </c>
      <c r="H23" s="10">
        <v>97</v>
      </c>
      <c r="I23" s="10">
        <v>197</v>
      </c>
      <c r="J23" s="3"/>
      <c r="K23" s="7">
        <v>76</v>
      </c>
      <c r="L23" s="10">
        <v>247</v>
      </c>
      <c r="M23" s="10">
        <v>225</v>
      </c>
      <c r="N23" s="10">
        <v>472</v>
      </c>
      <c r="O23" s="3"/>
      <c r="P23" s="7">
        <v>106</v>
      </c>
      <c r="Q23" s="10">
        <v>0</v>
      </c>
      <c r="R23" s="10">
        <v>0</v>
      </c>
      <c r="S23" s="10">
        <v>0</v>
      </c>
      <c r="U23" s="4" t="s">
        <v>4</v>
      </c>
      <c r="V23" s="18">
        <f>V4/$V$8*100</f>
        <v>8.6696055159941228</v>
      </c>
      <c r="W23" s="18">
        <f>W4/$W$8*100</f>
        <v>6.7899979670664772</v>
      </c>
      <c r="X23" s="18">
        <f>X4/$X$8*100</f>
        <v>7.6799571849076802</v>
      </c>
      <c r="Z23" s="9" t="s">
        <v>24</v>
      </c>
      <c r="AA23" s="11">
        <f t="shared" ref="AA23:AB23" si="3">SUM(AA19:AA22)</f>
        <v>1607</v>
      </c>
      <c r="AB23" s="11">
        <f t="shared" si="3"/>
        <v>1673</v>
      </c>
      <c r="AC23" s="11">
        <f>SUM(AC19:AC22)</f>
        <v>3280</v>
      </c>
    </row>
    <row r="24" spans="1:29" ht="15" customHeight="1" x14ac:dyDescent="0.15">
      <c r="A24" s="7">
        <v>17</v>
      </c>
      <c r="B24" s="10">
        <v>76</v>
      </c>
      <c r="C24" s="10">
        <v>85</v>
      </c>
      <c r="D24" s="10">
        <v>161</v>
      </c>
      <c r="E24" s="3"/>
      <c r="F24" s="7">
        <v>47</v>
      </c>
      <c r="G24" s="10">
        <v>108</v>
      </c>
      <c r="H24" s="10">
        <v>85</v>
      </c>
      <c r="I24" s="10">
        <v>193</v>
      </c>
      <c r="J24" s="3"/>
      <c r="K24" s="7">
        <v>77</v>
      </c>
      <c r="L24" s="10">
        <v>218</v>
      </c>
      <c r="M24" s="10">
        <v>235</v>
      </c>
      <c r="N24" s="10">
        <v>453</v>
      </c>
      <c r="O24" s="3"/>
      <c r="P24" s="7">
        <v>107</v>
      </c>
      <c r="Q24" s="10">
        <v>0</v>
      </c>
      <c r="R24" s="10">
        <v>1</v>
      </c>
      <c r="S24" s="10">
        <v>1</v>
      </c>
      <c r="U24" s="4" t="s">
        <v>5</v>
      </c>
      <c r="V24" s="18">
        <f>V5/$V$8*100</f>
        <v>46.117327907765343</v>
      </c>
      <c r="W24" s="18">
        <f>W5/$W$8*100</f>
        <v>39.438910347631634</v>
      </c>
      <c r="X24" s="18">
        <f>X5/$X$8*100</f>
        <v>42.601016858442605</v>
      </c>
      <c r="Z24" s="6" t="s">
        <v>30</v>
      </c>
    </row>
    <row r="25" spans="1:29" ht="15" customHeight="1" x14ac:dyDescent="0.15">
      <c r="A25" s="7">
        <v>18</v>
      </c>
      <c r="B25" s="10">
        <v>71</v>
      </c>
      <c r="C25" s="10">
        <v>58</v>
      </c>
      <c r="D25" s="10">
        <v>129</v>
      </c>
      <c r="E25" s="3"/>
      <c r="F25" s="7">
        <v>48</v>
      </c>
      <c r="G25" s="10">
        <v>119</v>
      </c>
      <c r="H25" s="10">
        <v>83</v>
      </c>
      <c r="I25" s="10">
        <v>202</v>
      </c>
      <c r="J25" s="3"/>
      <c r="K25" s="7">
        <v>78</v>
      </c>
      <c r="L25" s="10">
        <v>161</v>
      </c>
      <c r="M25" s="10">
        <v>164</v>
      </c>
      <c r="N25" s="10">
        <v>325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8">
        <f>V6/$V$8*100</f>
        <v>20.266757092799821</v>
      </c>
      <c r="W25" s="18">
        <f>W6/$W$8*100</f>
        <v>18.062614352510671</v>
      </c>
      <c r="X25" s="18">
        <f>X6/$X$8*100</f>
        <v>19.106234947819107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55</v>
      </c>
      <c r="C26" s="10">
        <v>72</v>
      </c>
      <c r="D26" s="10">
        <v>127</v>
      </c>
      <c r="E26" s="3"/>
      <c r="F26" s="7">
        <v>49</v>
      </c>
      <c r="G26" s="10">
        <v>103</v>
      </c>
      <c r="H26" s="10">
        <v>94</v>
      </c>
      <c r="I26" s="10">
        <v>197</v>
      </c>
      <c r="J26" s="3"/>
      <c r="K26" s="7">
        <v>79</v>
      </c>
      <c r="L26" s="10">
        <v>74</v>
      </c>
      <c r="M26" s="10">
        <v>111</v>
      </c>
      <c r="N26" s="10">
        <v>185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8">
        <f>V7/$V$8*100</f>
        <v>24.946309483440714</v>
      </c>
      <c r="W26" s="18">
        <f>W7/$W$8*100</f>
        <v>35.708477332791219</v>
      </c>
      <c r="X26" s="18">
        <f>X7/$X$8*100</f>
        <v>30.612791008830616</v>
      </c>
      <c r="Z26" s="4" t="s">
        <v>25</v>
      </c>
      <c r="AA26" s="10">
        <v>67</v>
      </c>
      <c r="AB26" s="10">
        <v>67</v>
      </c>
      <c r="AC26" s="10">
        <v>134</v>
      </c>
    </row>
    <row r="27" spans="1:29" ht="15" customHeight="1" x14ac:dyDescent="0.15">
      <c r="A27" s="7"/>
      <c r="B27" s="11">
        <v>367</v>
      </c>
      <c r="C27" s="11">
        <v>356</v>
      </c>
      <c r="D27" s="11">
        <v>723</v>
      </c>
      <c r="E27" s="3"/>
      <c r="F27" s="7"/>
      <c r="G27" s="11">
        <v>513</v>
      </c>
      <c r="H27" s="11">
        <v>433</v>
      </c>
      <c r="I27" s="11">
        <v>946</v>
      </c>
      <c r="J27" s="3"/>
      <c r="K27" s="7"/>
      <c r="L27" s="11">
        <v>929</v>
      </c>
      <c r="M27" s="11">
        <v>974</v>
      </c>
      <c r="N27" s="11">
        <v>1903</v>
      </c>
      <c r="O27" s="3"/>
      <c r="P27" s="7"/>
      <c r="Q27" s="12">
        <v>0</v>
      </c>
      <c r="R27" s="12">
        <v>2</v>
      </c>
      <c r="S27" s="12">
        <v>2</v>
      </c>
      <c r="U27" s="17" t="s">
        <v>3</v>
      </c>
      <c r="V27" s="19">
        <f>SUM(V23:V26)</f>
        <v>100</v>
      </c>
      <c r="W27" s="19">
        <f>SUM(W23:W26)</f>
        <v>100</v>
      </c>
      <c r="X27" s="19">
        <f>SUM(X23:X26)</f>
        <v>100</v>
      </c>
      <c r="Z27" s="23" t="s">
        <v>26</v>
      </c>
      <c r="AA27" s="10">
        <v>372</v>
      </c>
      <c r="AB27" s="10">
        <v>352</v>
      </c>
      <c r="AC27" s="10">
        <v>724</v>
      </c>
    </row>
    <row r="28" spans="1:29" ht="15" customHeight="1" x14ac:dyDescent="0.15">
      <c r="A28" s="7">
        <v>20</v>
      </c>
      <c r="B28" s="10">
        <v>59</v>
      </c>
      <c r="C28" s="10">
        <v>50</v>
      </c>
      <c r="D28" s="10">
        <v>109</v>
      </c>
      <c r="E28" s="3"/>
      <c r="F28" s="7">
        <v>50</v>
      </c>
      <c r="G28" s="10">
        <v>107</v>
      </c>
      <c r="H28" s="10">
        <v>86</v>
      </c>
      <c r="I28" s="10">
        <v>193</v>
      </c>
      <c r="J28" s="3"/>
      <c r="K28" s="7">
        <v>80</v>
      </c>
      <c r="L28" s="10">
        <v>103</v>
      </c>
      <c r="M28" s="10">
        <v>146</v>
      </c>
      <c r="N28" s="10">
        <v>249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8">
        <f t="shared" ref="V28:V39" si="4">V9/$V$8*100</f>
        <v>28.721600542556796</v>
      </c>
      <c r="W28" s="18">
        <f t="shared" ref="W28:W39" si="5">W9/$W$8*100</f>
        <v>25.015247001423052</v>
      </c>
      <c r="X28" s="18">
        <f t="shared" ref="X28:X39" si="6">X9/$X$8*100</f>
        <v>26.770136473106771</v>
      </c>
      <c r="Z28" s="4" t="s">
        <v>31</v>
      </c>
      <c r="AA28" s="10">
        <v>212</v>
      </c>
      <c r="AB28" s="10">
        <v>191</v>
      </c>
      <c r="AC28" s="10">
        <v>403</v>
      </c>
    </row>
    <row r="29" spans="1:29" ht="15" customHeight="1" x14ac:dyDescent="0.15">
      <c r="A29" s="7">
        <v>21</v>
      </c>
      <c r="B29" s="10">
        <v>58</v>
      </c>
      <c r="C29" s="10">
        <v>54</v>
      </c>
      <c r="D29" s="10">
        <v>112</v>
      </c>
      <c r="E29" s="3"/>
      <c r="F29" s="7">
        <v>51</v>
      </c>
      <c r="G29" s="10">
        <v>102</v>
      </c>
      <c r="H29" s="10">
        <v>102</v>
      </c>
      <c r="I29" s="10">
        <v>204</v>
      </c>
      <c r="J29" s="3"/>
      <c r="K29" s="7">
        <v>81</v>
      </c>
      <c r="L29" s="10">
        <v>116</v>
      </c>
      <c r="M29" s="10">
        <v>175</v>
      </c>
      <c r="N29" s="10">
        <v>291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8">
        <f t="shared" si="4"/>
        <v>73.934667118797336</v>
      </c>
      <c r="W29" s="18">
        <f t="shared" si="5"/>
        <v>78.786338686724946</v>
      </c>
      <c r="X29" s="18">
        <f t="shared" si="6"/>
        <v>76.48916242975649</v>
      </c>
      <c r="Z29" s="4" t="s">
        <v>7</v>
      </c>
      <c r="AA29" s="10">
        <v>218</v>
      </c>
      <c r="AB29" s="10">
        <v>359</v>
      </c>
      <c r="AC29" s="10">
        <v>577</v>
      </c>
    </row>
    <row r="30" spans="1:29" ht="15" customHeight="1" x14ac:dyDescent="0.15">
      <c r="A30" s="7">
        <v>22</v>
      </c>
      <c r="B30" s="10">
        <v>47</v>
      </c>
      <c r="C30" s="10">
        <v>63</v>
      </c>
      <c r="D30" s="10">
        <v>110</v>
      </c>
      <c r="E30" s="3"/>
      <c r="F30" s="7">
        <v>52</v>
      </c>
      <c r="G30" s="10">
        <v>98</v>
      </c>
      <c r="H30" s="10">
        <v>101</v>
      </c>
      <c r="I30" s="10">
        <v>199</v>
      </c>
      <c r="J30" s="3"/>
      <c r="K30" s="7">
        <v>82</v>
      </c>
      <c r="L30" s="10">
        <v>107</v>
      </c>
      <c r="M30" s="10">
        <v>155</v>
      </c>
      <c r="N30" s="10">
        <v>262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8">
        <f t="shared" si="4"/>
        <v>63.151350740363966</v>
      </c>
      <c r="W30" s="18">
        <f t="shared" si="5"/>
        <v>70.034559869892249</v>
      </c>
      <c r="X30" s="18">
        <f t="shared" si="6"/>
        <v>66.775488359646772</v>
      </c>
      <c r="Z30" s="9" t="s">
        <v>24</v>
      </c>
      <c r="AA30" s="11">
        <f t="shared" ref="AA30:AB30" si="7">SUM(AA26:AA29)</f>
        <v>869</v>
      </c>
      <c r="AB30" s="11">
        <f t="shared" si="7"/>
        <v>969</v>
      </c>
      <c r="AC30" s="11">
        <f>SUM(AC26:AC29)</f>
        <v>1838</v>
      </c>
    </row>
    <row r="31" spans="1:29" ht="15" customHeight="1" x14ac:dyDescent="0.15">
      <c r="A31" s="7">
        <v>23</v>
      </c>
      <c r="B31" s="10">
        <v>49</v>
      </c>
      <c r="C31" s="10">
        <v>40</v>
      </c>
      <c r="D31" s="10">
        <v>89</v>
      </c>
      <c r="E31" s="3"/>
      <c r="F31" s="7">
        <v>53</v>
      </c>
      <c r="G31" s="10">
        <v>108</v>
      </c>
      <c r="H31" s="10">
        <v>87</v>
      </c>
      <c r="I31" s="10">
        <v>195</v>
      </c>
      <c r="J31" s="3"/>
      <c r="K31" s="7">
        <v>83</v>
      </c>
      <c r="L31" s="10">
        <v>102</v>
      </c>
      <c r="M31" s="10">
        <v>183</v>
      </c>
      <c r="N31" s="10">
        <v>285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8">
        <f t="shared" si="4"/>
        <v>52.130665762405336</v>
      </c>
      <c r="W31" s="18">
        <f t="shared" si="5"/>
        <v>60.276478959138032</v>
      </c>
      <c r="X31" s="18">
        <f t="shared" si="6"/>
        <v>56.419587904736424</v>
      </c>
      <c r="Z31" s="6"/>
    </row>
    <row r="32" spans="1:29" ht="15" customHeight="1" x14ac:dyDescent="0.15">
      <c r="A32" s="7">
        <v>24</v>
      </c>
      <c r="B32" s="10">
        <v>62</v>
      </c>
      <c r="C32" s="10">
        <v>55</v>
      </c>
      <c r="D32" s="10">
        <v>117</v>
      </c>
      <c r="E32" s="3"/>
      <c r="F32" s="7">
        <v>54</v>
      </c>
      <c r="G32" s="10">
        <v>93</v>
      </c>
      <c r="H32" s="10">
        <v>95</v>
      </c>
      <c r="I32" s="10">
        <v>188</v>
      </c>
      <c r="J32" s="3"/>
      <c r="K32" s="7">
        <v>84</v>
      </c>
      <c r="L32" s="10">
        <v>93</v>
      </c>
      <c r="M32" s="10">
        <v>174</v>
      </c>
      <c r="N32" s="10">
        <v>267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19">
        <f t="shared" si="4"/>
        <v>45.213066576240536</v>
      </c>
      <c r="W32" s="19">
        <f t="shared" si="5"/>
        <v>53.771091685301883</v>
      </c>
      <c r="X32" s="19">
        <f t="shared" si="6"/>
        <v>49.719025956649723</v>
      </c>
      <c r="Z32" s="6"/>
      <c r="AA32" s="25"/>
      <c r="AB32" s="24"/>
      <c r="AC32" s="24"/>
    </row>
    <row r="33" spans="1:29" ht="15" customHeight="1" x14ac:dyDescent="0.15">
      <c r="A33" s="7"/>
      <c r="B33" s="11">
        <v>275</v>
      </c>
      <c r="C33" s="11">
        <v>262</v>
      </c>
      <c r="D33" s="11">
        <v>537</v>
      </c>
      <c r="E33" s="3"/>
      <c r="F33" s="7"/>
      <c r="G33" s="11">
        <v>508</v>
      </c>
      <c r="H33" s="11">
        <v>471</v>
      </c>
      <c r="I33" s="11">
        <v>979</v>
      </c>
      <c r="J33" s="3"/>
      <c r="K33" s="7"/>
      <c r="L33" s="11">
        <v>521</v>
      </c>
      <c r="M33" s="11">
        <v>833</v>
      </c>
      <c r="N33" s="11">
        <v>1354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8">
        <f t="shared" si="4"/>
        <v>36.249576127500852</v>
      </c>
      <c r="W33" s="18">
        <f t="shared" si="5"/>
        <v>45.344582232161009</v>
      </c>
      <c r="X33" s="18">
        <f t="shared" si="6"/>
        <v>41.038265988761033</v>
      </c>
      <c r="Z33" s="6" t="s">
        <v>3</v>
      </c>
    </row>
    <row r="34" spans="1:29" ht="15" customHeight="1" x14ac:dyDescent="0.15">
      <c r="A34" s="7">
        <v>25</v>
      </c>
      <c r="B34" s="10">
        <v>52</v>
      </c>
      <c r="C34" s="10">
        <v>43</v>
      </c>
      <c r="D34" s="10">
        <v>95</v>
      </c>
      <c r="E34" s="3"/>
      <c r="F34" s="7">
        <v>55</v>
      </c>
      <c r="G34" s="10">
        <v>94</v>
      </c>
      <c r="H34" s="10">
        <v>93</v>
      </c>
      <c r="I34" s="10">
        <v>187</v>
      </c>
      <c r="J34" s="3"/>
      <c r="K34" s="7">
        <v>85</v>
      </c>
      <c r="L34" s="10">
        <v>87</v>
      </c>
      <c r="M34" s="10">
        <v>163</v>
      </c>
      <c r="N34" s="10">
        <v>250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8">
        <f t="shared" si="4"/>
        <v>24.946309483440714</v>
      </c>
      <c r="W34" s="18">
        <f t="shared" si="5"/>
        <v>35.708477332791219</v>
      </c>
      <c r="X34" s="18">
        <f t="shared" si="6"/>
        <v>30.612791008830616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49</v>
      </c>
      <c r="C35" s="10">
        <v>45</v>
      </c>
      <c r="D35" s="10">
        <v>94</v>
      </c>
      <c r="E35" s="3"/>
      <c r="F35" s="7">
        <v>56</v>
      </c>
      <c r="G35" s="10">
        <v>92</v>
      </c>
      <c r="H35" s="10">
        <v>91</v>
      </c>
      <c r="I35" s="10">
        <v>183</v>
      </c>
      <c r="J35" s="3"/>
      <c r="K35" s="7">
        <v>86</v>
      </c>
      <c r="L35" s="10">
        <v>86</v>
      </c>
      <c r="M35" s="10">
        <v>152</v>
      </c>
      <c r="N35" s="10">
        <v>238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8">
        <f t="shared" si="4"/>
        <v>14.445574771108852</v>
      </c>
      <c r="W35" s="18">
        <f t="shared" si="5"/>
        <v>25.808091075421835</v>
      </c>
      <c r="X35" s="18">
        <f t="shared" si="6"/>
        <v>20.428150923200427</v>
      </c>
      <c r="Z35" s="4" t="s">
        <v>25</v>
      </c>
      <c r="AA35" s="10">
        <f>SUM(AA5,AA12,AA19,AA26)</f>
        <v>767</v>
      </c>
      <c r="AB35" s="10">
        <f t="shared" ref="AA35:AB38" si="8">SUM(AB5,AB12,AB19,AB26)</f>
        <v>668</v>
      </c>
      <c r="AC35" s="10">
        <f>SUM(AA35:AB35)</f>
        <v>1435</v>
      </c>
    </row>
    <row r="36" spans="1:29" ht="15" customHeight="1" x14ac:dyDescent="0.15">
      <c r="A36" s="7">
        <v>27</v>
      </c>
      <c r="B36" s="10">
        <v>48</v>
      </c>
      <c r="C36" s="10">
        <v>55</v>
      </c>
      <c r="D36" s="10">
        <v>103</v>
      </c>
      <c r="E36" s="3"/>
      <c r="F36" s="7">
        <v>57</v>
      </c>
      <c r="G36" s="10">
        <v>84</v>
      </c>
      <c r="H36" s="10">
        <v>116</v>
      </c>
      <c r="I36" s="10">
        <v>200</v>
      </c>
      <c r="J36" s="3"/>
      <c r="K36" s="7">
        <v>87</v>
      </c>
      <c r="L36" s="10">
        <v>91</v>
      </c>
      <c r="M36" s="10">
        <v>166</v>
      </c>
      <c r="N36" s="10">
        <v>257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8">
        <f t="shared" si="4"/>
        <v>8.55657284955352</v>
      </c>
      <c r="W36" s="18">
        <f t="shared" si="5"/>
        <v>17.340922951819476</v>
      </c>
      <c r="X36" s="18">
        <f t="shared" si="6"/>
        <v>13.18169654803318</v>
      </c>
      <c r="Z36" s="23" t="s">
        <v>26</v>
      </c>
      <c r="AA36" s="10">
        <f t="shared" si="8"/>
        <v>4080</v>
      </c>
      <c r="AB36" s="10">
        <f t="shared" si="8"/>
        <v>3880</v>
      </c>
      <c r="AC36" s="13">
        <f>SUM(AA36:AB36)</f>
        <v>7960</v>
      </c>
    </row>
    <row r="37" spans="1:29" ht="15" customHeight="1" x14ac:dyDescent="0.15">
      <c r="A37" s="7">
        <v>28</v>
      </c>
      <c r="B37" s="10">
        <v>60</v>
      </c>
      <c r="C37" s="10">
        <v>49</v>
      </c>
      <c r="D37" s="10">
        <v>109</v>
      </c>
      <c r="E37" s="3"/>
      <c r="F37" s="7">
        <v>58</v>
      </c>
      <c r="G37" s="10">
        <v>93</v>
      </c>
      <c r="H37" s="10">
        <v>105</v>
      </c>
      <c r="I37" s="10">
        <v>198</v>
      </c>
      <c r="J37" s="3"/>
      <c r="K37" s="7">
        <v>88</v>
      </c>
      <c r="L37" s="10">
        <v>88</v>
      </c>
      <c r="M37" s="10">
        <v>162</v>
      </c>
      <c r="N37" s="10">
        <v>250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8">
        <f t="shared" si="4"/>
        <v>3.5492257262348814</v>
      </c>
      <c r="W37" s="18">
        <f t="shared" si="5"/>
        <v>9.2091888595242928</v>
      </c>
      <c r="X37" s="18">
        <f t="shared" si="6"/>
        <v>6.5293015788065292</v>
      </c>
      <c r="Z37" s="4" t="s">
        <v>31</v>
      </c>
      <c r="AA37" s="10">
        <f t="shared" si="8"/>
        <v>1793</v>
      </c>
      <c r="AB37" s="10">
        <f t="shared" si="8"/>
        <v>1777</v>
      </c>
      <c r="AC37" s="13">
        <f>SUM(AA37:AB37)</f>
        <v>3570</v>
      </c>
    </row>
    <row r="38" spans="1:29" ht="15" customHeight="1" x14ac:dyDescent="0.15">
      <c r="A38" s="7">
        <v>29</v>
      </c>
      <c r="B38" s="10">
        <v>47</v>
      </c>
      <c r="C38" s="10">
        <v>43</v>
      </c>
      <c r="D38" s="10">
        <v>90</v>
      </c>
      <c r="E38" s="3"/>
      <c r="F38" s="7">
        <v>59</v>
      </c>
      <c r="G38" s="10">
        <v>104</v>
      </c>
      <c r="H38" s="10">
        <v>84</v>
      </c>
      <c r="I38" s="10">
        <v>188</v>
      </c>
      <c r="J38" s="3"/>
      <c r="K38" s="7">
        <v>89</v>
      </c>
      <c r="L38" s="10">
        <v>91</v>
      </c>
      <c r="M38" s="10">
        <v>157</v>
      </c>
      <c r="N38" s="10">
        <v>248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8">
        <f t="shared" si="4"/>
        <v>0.89295806488075058</v>
      </c>
      <c r="W38" s="18">
        <f t="shared" si="5"/>
        <v>2.9884122789184793</v>
      </c>
      <c r="X38" s="18">
        <f t="shared" si="6"/>
        <v>1.9962536794219963</v>
      </c>
      <c r="Z38" s="4" t="s">
        <v>7</v>
      </c>
      <c r="AA38" s="10">
        <f t="shared" si="8"/>
        <v>2207</v>
      </c>
      <c r="AB38" s="10">
        <f t="shared" si="8"/>
        <v>3513</v>
      </c>
      <c r="AC38" s="13">
        <f>SUM(AA38:AB38)</f>
        <v>5720</v>
      </c>
    </row>
    <row r="39" spans="1:29" ht="15" customHeight="1" x14ac:dyDescent="0.15">
      <c r="A39" s="7"/>
      <c r="B39" s="11">
        <v>256</v>
      </c>
      <c r="C39" s="11">
        <v>235</v>
      </c>
      <c r="D39" s="11">
        <v>491</v>
      </c>
      <c r="E39" s="3"/>
      <c r="F39" s="7"/>
      <c r="G39" s="11">
        <v>467</v>
      </c>
      <c r="H39" s="11">
        <v>489</v>
      </c>
      <c r="I39" s="11">
        <v>956</v>
      </c>
      <c r="J39" s="3"/>
      <c r="K39" s="7"/>
      <c r="L39" s="11">
        <v>443</v>
      </c>
      <c r="M39" s="11">
        <v>800</v>
      </c>
      <c r="N39" s="11">
        <v>1243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8">
        <f t="shared" si="4"/>
        <v>5.6516333220300669E-2</v>
      </c>
      <c r="W39" s="18">
        <f t="shared" si="5"/>
        <v>0.54889205122992479</v>
      </c>
      <c r="X39" s="18">
        <f t="shared" si="6"/>
        <v>0.31576130586031576</v>
      </c>
      <c r="Z39" s="9" t="s">
        <v>24</v>
      </c>
      <c r="AA39" s="11">
        <f>SUM(AA35:AA38)</f>
        <v>8847</v>
      </c>
      <c r="AB39" s="11">
        <f>SUM(AB35:AB38)</f>
        <v>9838</v>
      </c>
      <c r="AC39" s="11">
        <f>SUM(AC35:AC38)</f>
        <v>18685</v>
      </c>
    </row>
    <row r="81" spans="7:9" x14ac:dyDescent="0.15">
      <c r="G81" s="21"/>
      <c r="H81" s="21"/>
      <c r="I81" s="21"/>
    </row>
    <row r="93" spans="7:9" x14ac:dyDescent="0.15">
      <c r="G93" s="21"/>
      <c r="H93" s="21"/>
      <c r="I93" s="21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mergeCells count="2">
    <mergeCell ref="F1:H1"/>
    <mergeCell ref="V2:W2"/>
  </mergeCells>
  <phoneticPr fontId="11"/>
  <pageMargins left="0.23622047244094491" right="0.23622047244094491" top="0.94488188976377963" bottom="0.35433070866141736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AC121"/>
  <sheetViews>
    <sheetView zoomScale="85" zoomScaleNormal="85" workbookViewId="0">
      <selection activeCell="AI7" sqref="AI7"/>
    </sheetView>
  </sheetViews>
  <sheetFormatPr defaultRowHeight="13.5" x14ac:dyDescent="0.15"/>
  <cols>
    <col min="1" max="4" width="6.5" customWidth="1"/>
    <col min="5" max="5" width="0.875" customWidth="1"/>
    <col min="6" max="9" width="6.5" customWidth="1"/>
    <col min="10" max="10" width="0.875" customWidth="1"/>
    <col min="11" max="14" width="6.5" customWidth="1"/>
    <col min="15" max="15" width="0.875" customWidth="1"/>
    <col min="16" max="19" width="6.5" customWidth="1"/>
    <col min="20" max="20" width="0.875" customWidth="1"/>
    <col min="21" max="21" width="10.125" customWidth="1"/>
    <col min="22" max="24" width="8.625" customWidth="1"/>
    <col min="25" max="25" width="2.625" customWidth="1"/>
    <col min="26" max="26" width="10.125" customWidth="1"/>
    <col min="27" max="29" width="8.625" customWidth="1"/>
  </cols>
  <sheetData>
    <row r="1" spans="1:29" ht="18" customHeight="1" x14ac:dyDescent="0.2">
      <c r="A1" s="20" t="s">
        <v>20</v>
      </c>
      <c r="F1" s="34" t="s">
        <v>36</v>
      </c>
      <c r="G1" s="35"/>
      <c r="H1" s="36"/>
      <c r="U1" s="26" t="s">
        <v>35</v>
      </c>
      <c r="X1" s="26"/>
    </row>
    <row r="2" spans="1:29" ht="15" customHeight="1" x14ac:dyDescent="0.15">
      <c r="V2" s="37">
        <v>45808</v>
      </c>
      <c r="W2" s="37"/>
      <c r="X2" s="30" t="s">
        <v>42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2"/>
      <c r="F3" s="4" t="s">
        <v>0</v>
      </c>
      <c r="G3" s="5" t="s">
        <v>1</v>
      </c>
      <c r="H3" s="5" t="s">
        <v>2</v>
      </c>
      <c r="I3" s="5" t="s">
        <v>3</v>
      </c>
      <c r="J3" s="22"/>
      <c r="K3" s="4" t="s">
        <v>0</v>
      </c>
      <c r="L3" s="5" t="s">
        <v>1</v>
      </c>
      <c r="M3" s="5" t="s">
        <v>2</v>
      </c>
      <c r="N3" s="5" t="s">
        <v>3</v>
      </c>
      <c r="O3" s="22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34</v>
      </c>
      <c r="C4" s="10">
        <v>15</v>
      </c>
      <c r="D4" s="10">
        <v>49</v>
      </c>
      <c r="E4" s="3"/>
      <c r="F4" s="7">
        <v>30</v>
      </c>
      <c r="G4" s="10">
        <v>54</v>
      </c>
      <c r="H4" s="10">
        <v>44</v>
      </c>
      <c r="I4" s="10">
        <v>98</v>
      </c>
      <c r="J4" s="3"/>
      <c r="K4" s="7">
        <v>60</v>
      </c>
      <c r="L4" s="10">
        <v>106</v>
      </c>
      <c r="M4" s="10">
        <v>110</v>
      </c>
      <c r="N4" s="10">
        <v>216</v>
      </c>
      <c r="O4" s="3"/>
      <c r="P4" s="7">
        <v>90</v>
      </c>
      <c r="Q4" s="10">
        <v>61</v>
      </c>
      <c r="R4" s="10">
        <v>152</v>
      </c>
      <c r="S4" s="10">
        <v>213</v>
      </c>
      <c r="U4" s="4" t="s">
        <v>4</v>
      </c>
      <c r="V4" s="15">
        <f>SUM(B9,B15,B21)</f>
        <v>762</v>
      </c>
      <c r="W4" s="15">
        <f>SUM(C9,C15,C21)</f>
        <v>664</v>
      </c>
      <c r="X4" s="15">
        <f>SUM(V4:W4)</f>
        <v>1426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30</v>
      </c>
      <c r="C5" s="10">
        <v>33</v>
      </c>
      <c r="D5" s="10">
        <v>63</v>
      </c>
      <c r="E5" s="3"/>
      <c r="F5" s="7">
        <v>31</v>
      </c>
      <c r="G5" s="10">
        <v>73</v>
      </c>
      <c r="H5" s="10">
        <v>58</v>
      </c>
      <c r="I5" s="10">
        <v>131</v>
      </c>
      <c r="J5" s="3"/>
      <c r="K5" s="7">
        <v>61</v>
      </c>
      <c r="L5" s="10">
        <v>114</v>
      </c>
      <c r="M5" s="10">
        <v>126</v>
      </c>
      <c r="N5" s="10">
        <v>240</v>
      </c>
      <c r="O5" s="3"/>
      <c r="P5" s="7">
        <v>91</v>
      </c>
      <c r="Q5" s="10">
        <v>47</v>
      </c>
      <c r="R5" s="10">
        <v>132</v>
      </c>
      <c r="S5" s="10">
        <v>179</v>
      </c>
      <c r="U5" s="4" t="s">
        <v>5</v>
      </c>
      <c r="V5" s="15">
        <f>SUM(B27,B33,B39,G9,G15,G21,G27,G33,G39,L9)</f>
        <v>4083</v>
      </c>
      <c r="W5" s="15">
        <f>SUM(C27,C33,C39,H9,H15,H21,H27,H33,H39,M9)</f>
        <v>3869</v>
      </c>
      <c r="X5" s="15">
        <f>SUM(V5:W5)</f>
        <v>7952</v>
      </c>
      <c r="Y5" s="2"/>
      <c r="Z5" s="4" t="s">
        <v>25</v>
      </c>
      <c r="AA5" s="10">
        <v>458</v>
      </c>
      <c r="AB5" s="10">
        <v>415</v>
      </c>
      <c r="AC5" s="10">
        <v>873</v>
      </c>
    </row>
    <row r="6" spans="1:29" ht="15" customHeight="1" x14ac:dyDescent="0.15">
      <c r="A6" s="7">
        <v>2</v>
      </c>
      <c r="B6" s="10">
        <v>32</v>
      </c>
      <c r="C6" s="10">
        <v>32</v>
      </c>
      <c r="D6" s="10">
        <v>64</v>
      </c>
      <c r="E6" s="3"/>
      <c r="F6" s="7">
        <v>32</v>
      </c>
      <c r="G6" s="10">
        <v>53</v>
      </c>
      <c r="H6" s="10">
        <v>39</v>
      </c>
      <c r="I6" s="10">
        <v>92</v>
      </c>
      <c r="J6" s="3"/>
      <c r="K6" s="7">
        <v>62</v>
      </c>
      <c r="L6" s="10">
        <v>114</v>
      </c>
      <c r="M6" s="10">
        <v>114</v>
      </c>
      <c r="N6" s="10">
        <v>228</v>
      </c>
      <c r="O6" s="3"/>
      <c r="P6" s="7">
        <v>92</v>
      </c>
      <c r="Q6" s="10">
        <v>53</v>
      </c>
      <c r="R6" s="10">
        <v>116</v>
      </c>
      <c r="S6" s="10">
        <v>169</v>
      </c>
      <c r="U6" s="8" t="s">
        <v>6</v>
      </c>
      <c r="V6" s="15">
        <f>SUM(L15,L21)</f>
        <v>1796</v>
      </c>
      <c r="W6" s="15">
        <f>SUM(M15,M21)</f>
        <v>1780</v>
      </c>
      <c r="X6" s="15">
        <f>SUM(V6:W6)</f>
        <v>3576</v>
      </c>
      <c r="Z6" s="23" t="s">
        <v>26</v>
      </c>
      <c r="AA6" s="10">
        <v>2393</v>
      </c>
      <c r="AB6" s="10">
        <v>2343</v>
      </c>
      <c r="AC6" s="10">
        <v>4736</v>
      </c>
    </row>
    <row r="7" spans="1:29" ht="15" customHeight="1" x14ac:dyDescent="0.15">
      <c r="A7" s="7">
        <v>3</v>
      </c>
      <c r="B7" s="10">
        <v>28</v>
      </c>
      <c r="C7" s="10">
        <v>31</v>
      </c>
      <c r="D7" s="10">
        <v>59</v>
      </c>
      <c r="E7" s="3"/>
      <c r="F7" s="7">
        <v>33</v>
      </c>
      <c r="G7" s="10">
        <v>52</v>
      </c>
      <c r="H7" s="10">
        <v>45</v>
      </c>
      <c r="I7" s="10">
        <v>97</v>
      </c>
      <c r="J7" s="3"/>
      <c r="K7" s="7">
        <v>63</v>
      </c>
      <c r="L7" s="10">
        <v>132</v>
      </c>
      <c r="M7" s="10">
        <v>135</v>
      </c>
      <c r="N7" s="10">
        <v>267</v>
      </c>
      <c r="O7" s="3"/>
      <c r="P7" s="7">
        <v>93</v>
      </c>
      <c r="Q7" s="10">
        <v>35</v>
      </c>
      <c r="R7" s="10">
        <v>97</v>
      </c>
      <c r="S7" s="10">
        <v>132</v>
      </c>
      <c r="U7" s="4" t="s">
        <v>7</v>
      </c>
      <c r="V7" s="15">
        <f>SUM(L27,L33,L39,Q9,Q15,Q21,Q27,Q33,Q39)</f>
        <v>2200</v>
      </c>
      <c r="W7" s="15">
        <f>SUM(M27,M33,M39,R9,R15,R21,R27,R33,R39)</f>
        <v>3509</v>
      </c>
      <c r="X7" s="15">
        <f>SUM(V7:W7)</f>
        <v>5709</v>
      </c>
      <c r="Z7" s="4" t="s">
        <v>31</v>
      </c>
      <c r="AA7" s="10">
        <v>1000</v>
      </c>
      <c r="AB7" s="10">
        <v>1012</v>
      </c>
      <c r="AC7" s="10">
        <v>2012</v>
      </c>
    </row>
    <row r="8" spans="1:29" ht="15" customHeight="1" x14ac:dyDescent="0.15">
      <c r="A8" s="7">
        <v>4</v>
      </c>
      <c r="B8" s="10">
        <v>62</v>
      </c>
      <c r="C8" s="10">
        <v>39</v>
      </c>
      <c r="D8" s="10">
        <v>101</v>
      </c>
      <c r="E8" s="3"/>
      <c r="F8" s="7">
        <v>34</v>
      </c>
      <c r="G8" s="10">
        <v>59</v>
      </c>
      <c r="H8" s="10">
        <v>45</v>
      </c>
      <c r="I8" s="10">
        <v>104</v>
      </c>
      <c r="J8" s="3"/>
      <c r="K8" s="7">
        <v>64</v>
      </c>
      <c r="L8" s="10">
        <v>139</v>
      </c>
      <c r="M8" s="10">
        <v>147</v>
      </c>
      <c r="N8" s="10">
        <v>286</v>
      </c>
      <c r="O8" s="3"/>
      <c r="P8" s="7">
        <v>94</v>
      </c>
      <c r="Q8" s="10">
        <v>41</v>
      </c>
      <c r="R8" s="10">
        <v>113</v>
      </c>
      <c r="S8" s="10">
        <v>154</v>
      </c>
      <c r="U8" s="17" t="s">
        <v>3</v>
      </c>
      <c r="V8" s="12">
        <f>SUM(V4:V7)</f>
        <v>8841</v>
      </c>
      <c r="W8" s="12">
        <f>SUM(W4:W7)</f>
        <v>9822</v>
      </c>
      <c r="X8" s="12">
        <f>SUM(X4:X7)</f>
        <v>18663</v>
      </c>
      <c r="Z8" s="4" t="s">
        <v>7</v>
      </c>
      <c r="AA8" s="10">
        <v>1354</v>
      </c>
      <c r="AB8" s="10">
        <v>2126</v>
      </c>
      <c r="AC8" s="10">
        <v>3480</v>
      </c>
    </row>
    <row r="9" spans="1:29" ht="15" customHeight="1" x14ac:dyDescent="0.15">
      <c r="A9" s="7"/>
      <c r="B9" s="11">
        <v>186</v>
      </c>
      <c r="C9" s="11">
        <v>150</v>
      </c>
      <c r="D9" s="11">
        <v>336</v>
      </c>
      <c r="E9" s="3"/>
      <c r="F9" s="7"/>
      <c r="G9" s="11">
        <v>291</v>
      </c>
      <c r="H9" s="11">
        <v>231</v>
      </c>
      <c r="I9" s="11">
        <v>522</v>
      </c>
      <c r="J9" s="3"/>
      <c r="K9" s="7"/>
      <c r="L9" s="12">
        <v>605</v>
      </c>
      <c r="M9" s="12">
        <v>632</v>
      </c>
      <c r="N9" s="12">
        <v>1237</v>
      </c>
      <c r="O9" s="3"/>
      <c r="P9" s="7"/>
      <c r="Q9" s="11">
        <v>237</v>
      </c>
      <c r="R9" s="11">
        <v>610</v>
      </c>
      <c r="S9" s="11">
        <v>847</v>
      </c>
      <c r="U9" s="4" t="s">
        <v>8</v>
      </c>
      <c r="V9" s="15">
        <f>SUM(G21,G27,G33,G39,L9)</f>
        <v>2538</v>
      </c>
      <c r="W9" s="15">
        <f>SUM(H21,H27,H33,H39,M9)</f>
        <v>2455</v>
      </c>
      <c r="X9" s="15">
        <f t="shared" ref="X9:X20" si="0">SUM(V9:W9)</f>
        <v>4993</v>
      </c>
      <c r="Z9" s="9" t="s">
        <v>24</v>
      </c>
      <c r="AA9" s="11">
        <f t="shared" ref="AA9:AB9" si="1">SUM(AA5:AA8)</f>
        <v>5205</v>
      </c>
      <c r="AB9" s="11">
        <f t="shared" si="1"/>
        <v>5896</v>
      </c>
      <c r="AC9" s="11">
        <f>SUM(AC5:AC8)</f>
        <v>11101</v>
      </c>
    </row>
    <row r="10" spans="1:29" ht="15" customHeight="1" x14ac:dyDescent="0.15">
      <c r="A10" s="7">
        <v>5</v>
      </c>
      <c r="B10" s="10">
        <v>45</v>
      </c>
      <c r="C10" s="10">
        <v>39</v>
      </c>
      <c r="D10" s="10">
        <v>84</v>
      </c>
      <c r="E10" s="3"/>
      <c r="F10" s="7">
        <v>35</v>
      </c>
      <c r="G10" s="10">
        <v>55</v>
      </c>
      <c r="H10" s="10">
        <v>33</v>
      </c>
      <c r="I10" s="10">
        <v>88</v>
      </c>
      <c r="J10" s="3"/>
      <c r="K10" s="7">
        <v>65</v>
      </c>
      <c r="L10" s="10">
        <v>147</v>
      </c>
      <c r="M10" s="10">
        <v>152</v>
      </c>
      <c r="N10" s="10">
        <v>299</v>
      </c>
      <c r="O10" s="3"/>
      <c r="P10" s="7">
        <v>95</v>
      </c>
      <c r="Q10" s="10">
        <v>21</v>
      </c>
      <c r="R10" s="10">
        <v>71</v>
      </c>
      <c r="S10" s="10">
        <v>92</v>
      </c>
      <c r="U10" s="4" t="s">
        <v>9</v>
      </c>
      <c r="V10" s="15">
        <f>SUM(G21,G27,G33,G39,L9,L15,L21,L27,L33,L39,Q9,Q15,Q21,Q27,Q33,Q39)</f>
        <v>6534</v>
      </c>
      <c r="W10" s="15">
        <f>SUM(H21,H27,H33,H39,M9,M15,M21,M27,M33,M39,R9,R15,R21,R27,R33,R39)</f>
        <v>7744</v>
      </c>
      <c r="X10" s="15">
        <f t="shared" si="0"/>
        <v>14278</v>
      </c>
      <c r="Z10" s="6" t="s">
        <v>28</v>
      </c>
    </row>
    <row r="11" spans="1:29" ht="15" customHeight="1" x14ac:dyDescent="0.15">
      <c r="A11" s="7">
        <v>6</v>
      </c>
      <c r="B11" s="10">
        <v>44</v>
      </c>
      <c r="C11" s="10">
        <v>33</v>
      </c>
      <c r="D11" s="10">
        <v>77</v>
      </c>
      <c r="E11" s="3"/>
      <c r="F11" s="7">
        <v>36</v>
      </c>
      <c r="G11" s="10">
        <v>65</v>
      </c>
      <c r="H11" s="10">
        <v>59</v>
      </c>
      <c r="I11" s="10">
        <v>124</v>
      </c>
      <c r="J11" s="3"/>
      <c r="K11" s="7">
        <v>66</v>
      </c>
      <c r="L11" s="10">
        <v>166</v>
      </c>
      <c r="M11" s="10">
        <v>160</v>
      </c>
      <c r="N11" s="10">
        <v>326</v>
      </c>
      <c r="O11" s="3"/>
      <c r="P11" s="7">
        <v>96</v>
      </c>
      <c r="Q11" s="10">
        <v>22</v>
      </c>
      <c r="R11" s="10">
        <v>69</v>
      </c>
      <c r="S11" s="10">
        <v>91</v>
      </c>
      <c r="U11" s="4" t="s">
        <v>10</v>
      </c>
      <c r="V11" s="15">
        <f>SUM(,G33,G39,L9,L15,L21,L27,L33,L39,Q9,Q15,Q21,Q27,Q33,Q39)</f>
        <v>5574</v>
      </c>
      <c r="W11" s="15">
        <f>SUM(,H33,H39,M9,M15,M21,M27,M33,M39,R9,R15,R21,R27,R33,R39)</f>
        <v>6882</v>
      </c>
      <c r="X11" s="15">
        <f t="shared" si="0"/>
        <v>12456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60</v>
      </c>
      <c r="C12" s="10">
        <v>47</v>
      </c>
      <c r="D12" s="10">
        <v>107</v>
      </c>
      <c r="E12" s="3"/>
      <c r="F12" s="7">
        <v>37</v>
      </c>
      <c r="G12" s="10">
        <v>76</v>
      </c>
      <c r="H12" s="10">
        <v>73</v>
      </c>
      <c r="I12" s="10">
        <v>149</v>
      </c>
      <c r="J12" s="3"/>
      <c r="K12" s="7">
        <v>67</v>
      </c>
      <c r="L12" s="10">
        <v>150</v>
      </c>
      <c r="M12" s="10">
        <v>171</v>
      </c>
      <c r="N12" s="10">
        <v>321</v>
      </c>
      <c r="O12" s="3"/>
      <c r="P12" s="7">
        <v>97</v>
      </c>
      <c r="Q12" s="10">
        <v>11</v>
      </c>
      <c r="R12" s="10">
        <v>39</v>
      </c>
      <c r="S12" s="10">
        <v>50</v>
      </c>
      <c r="U12" s="4" t="s">
        <v>11</v>
      </c>
      <c r="V12" s="15">
        <f>SUM(L9,L15,L21,L27,L33,L39,Q9,Q15,Q21,Q27,Q33,Q39)</f>
        <v>4601</v>
      </c>
      <c r="W12" s="15">
        <f>SUM(M9,M15,M21,M27,M33,M39,R9,R15,R21,R27,R33,R39)</f>
        <v>5921</v>
      </c>
      <c r="X12" s="15">
        <f t="shared" si="0"/>
        <v>10522</v>
      </c>
      <c r="Z12" s="4" t="s">
        <v>25</v>
      </c>
      <c r="AA12" s="10">
        <v>127</v>
      </c>
      <c r="AB12" s="10">
        <v>79</v>
      </c>
      <c r="AC12" s="10">
        <v>206</v>
      </c>
    </row>
    <row r="13" spans="1:29" ht="15" customHeight="1" x14ac:dyDescent="0.15">
      <c r="A13" s="7">
        <v>8</v>
      </c>
      <c r="B13" s="10">
        <v>53</v>
      </c>
      <c r="C13" s="10">
        <v>52</v>
      </c>
      <c r="D13" s="10">
        <v>105</v>
      </c>
      <c r="E13" s="3"/>
      <c r="F13" s="7">
        <v>38</v>
      </c>
      <c r="G13" s="10">
        <v>76</v>
      </c>
      <c r="H13" s="10">
        <v>82</v>
      </c>
      <c r="I13" s="10">
        <v>158</v>
      </c>
      <c r="J13" s="3"/>
      <c r="K13" s="7">
        <v>68</v>
      </c>
      <c r="L13" s="10">
        <v>169</v>
      </c>
      <c r="M13" s="10">
        <v>157</v>
      </c>
      <c r="N13" s="10">
        <v>326</v>
      </c>
      <c r="O13" s="3"/>
      <c r="P13" s="7">
        <v>98</v>
      </c>
      <c r="Q13" s="10">
        <v>9</v>
      </c>
      <c r="R13" s="10">
        <v>34</v>
      </c>
      <c r="S13" s="10">
        <v>43</v>
      </c>
      <c r="U13" s="9" t="s">
        <v>12</v>
      </c>
      <c r="V13" s="12">
        <f>SUM(L15,L21,L27,L33,L39,Q9,Q15,Q21,Q27,Q33,Q39)</f>
        <v>3996</v>
      </c>
      <c r="W13" s="12">
        <f>SUM(M15,M21,M27,M33,M39,R9,R15,R21,R27,R33,R39)</f>
        <v>5289</v>
      </c>
      <c r="X13" s="12">
        <f t="shared" si="0"/>
        <v>9285</v>
      </c>
      <c r="Z13" s="23" t="s">
        <v>26</v>
      </c>
      <c r="AA13" s="10">
        <v>532</v>
      </c>
      <c r="AB13" s="10">
        <v>530</v>
      </c>
      <c r="AC13" s="10">
        <v>1062</v>
      </c>
    </row>
    <row r="14" spans="1:29" ht="15" customHeight="1" x14ac:dyDescent="0.15">
      <c r="A14" s="7">
        <v>9</v>
      </c>
      <c r="B14" s="10">
        <v>60</v>
      </c>
      <c r="C14" s="10">
        <v>47</v>
      </c>
      <c r="D14" s="10">
        <v>107</v>
      </c>
      <c r="E14" s="3"/>
      <c r="F14" s="7">
        <v>39</v>
      </c>
      <c r="G14" s="10">
        <v>73</v>
      </c>
      <c r="H14" s="10">
        <v>82</v>
      </c>
      <c r="I14" s="10">
        <v>155</v>
      </c>
      <c r="J14" s="3"/>
      <c r="K14" s="7">
        <v>69</v>
      </c>
      <c r="L14" s="10">
        <v>168</v>
      </c>
      <c r="M14" s="10">
        <v>196</v>
      </c>
      <c r="N14" s="10">
        <v>364</v>
      </c>
      <c r="O14" s="3"/>
      <c r="P14" s="7">
        <v>99</v>
      </c>
      <c r="Q14" s="10">
        <v>7</v>
      </c>
      <c r="R14" s="10">
        <v>31</v>
      </c>
      <c r="S14" s="10">
        <v>38</v>
      </c>
      <c r="U14" s="4" t="s">
        <v>13</v>
      </c>
      <c r="V14" s="15">
        <f>SUM(L21,L27,L33,L39,Q9,Q15,Q21,Q27,Q33,Q39)</f>
        <v>3196</v>
      </c>
      <c r="W14" s="15">
        <f>SUM(M21,M27,M33,M39,R9,R15,R21,R27,R33,R39)</f>
        <v>4453</v>
      </c>
      <c r="X14" s="15">
        <f t="shared" si="0"/>
        <v>7649</v>
      </c>
      <c r="Z14" s="4" t="s">
        <v>31</v>
      </c>
      <c r="AA14" s="10">
        <v>249</v>
      </c>
      <c r="AB14" s="10">
        <v>258</v>
      </c>
      <c r="AC14" s="10">
        <v>507</v>
      </c>
    </row>
    <row r="15" spans="1:29" ht="15" customHeight="1" x14ac:dyDescent="0.15">
      <c r="A15" s="7"/>
      <c r="B15" s="11">
        <v>262</v>
      </c>
      <c r="C15" s="11">
        <v>218</v>
      </c>
      <c r="D15" s="11">
        <v>480</v>
      </c>
      <c r="E15" s="3"/>
      <c r="F15" s="7"/>
      <c r="G15" s="11">
        <v>345</v>
      </c>
      <c r="H15" s="11">
        <v>329</v>
      </c>
      <c r="I15" s="11">
        <v>674</v>
      </c>
      <c r="J15" s="3"/>
      <c r="K15" s="7"/>
      <c r="L15" s="11">
        <v>800</v>
      </c>
      <c r="M15" s="11">
        <v>836</v>
      </c>
      <c r="N15" s="11">
        <v>1636</v>
      </c>
      <c r="O15" s="3"/>
      <c r="P15" s="7"/>
      <c r="Q15" s="11">
        <v>70</v>
      </c>
      <c r="R15" s="11">
        <v>244</v>
      </c>
      <c r="S15" s="11">
        <v>314</v>
      </c>
      <c r="U15" s="4" t="s">
        <v>14</v>
      </c>
      <c r="V15" s="15">
        <f>SUM(L27,L33,L39,Q9,Q15,Q21,Q27,Q33,Q39)</f>
        <v>2200</v>
      </c>
      <c r="W15" s="15">
        <f>SUM(M27,M33,M39,R9,R15,R21,R27,R33,R39)</f>
        <v>3509</v>
      </c>
      <c r="X15" s="15">
        <f t="shared" si="0"/>
        <v>5709</v>
      </c>
      <c r="Z15" s="4" t="s">
        <v>7</v>
      </c>
      <c r="AA15" s="10">
        <v>263</v>
      </c>
      <c r="AB15" s="10">
        <v>428</v>
      </c>
      <c r="AC15" s="10">
        <v>691</v>
      </c>
    </row>
    <row r="16" spans="1:29" ht="15" customHeight="1" x14ac:dyDescent="0.15">
      <c r="A16" s="7">
        <v>10</v>
      </c>
      <c r="B16" s="10">
        <v>67</v>
      </c>
      <c r="C16" s="10">
        <v>63</v>
      </c>
      <c r="D16" s="10">
        <v>130</v>
      </c>
      <c r="E16" s="3"/>
      <c r="F16" s="7">
        <v>40</v>
      </c>
      <c r="G16" s="10">
        <v>100</v>
      </c>
      <c r="H16" s="10">
        <v>81</v>
      </c>
      <c r="I16" s="10">
        <v>181</v>
      </c>
      <c r="J16" s="3"/>
      <c r="K16" s="7">
        <v>70</v>
      </c>
      <c r="L16" s="10">
        <v>175</v>
      </c>
      <c r="M16" s="10">
        <v>189</v>
      </c>
      <c r="N16" s="10">
        <v>364</v>
      </c>
      <c r="O16" s="3"/>
      <c r="P16" s="7">
        <v>100</v>
      </c>
      <c r="Q16" s="10">
        <v>4</v>
      </c>
      <c r="R16" s="10">
        <v>23</v>
      </c>
      <c r="S16" s="10">
        <v>27</v>
      </c>
      <c r="U16" s="4" t="s">
        <v>15</v>
      </c>
      <c r="V16" s="15">
        <f>SUM(L33,L39,Q9,Q15,Q21,Q27,Q33,Q39)</f>
        <v>1269</v>
      </c>
      <c r="W16" s="15">
        <f>SUM(M33,M39,R9,R15,R21,R27,R33,R39)</f>
        <v>2542</v>
      </c>
      <c r="X16" s="15">
        <f t="shared" si="0"/>
        <v>3811</v>
      </c>
      <c r="Z16" s="9" t="s">
        <v>24</v>
      </c>
      <c r="AA16" s="11">
        <f t="shared" ref="AA16:AB16" si="2">SUM(AA12:AA15)</f>
        <v>1171</v>
      </c>
      <c r="AB16" s="11">
        <f t="shared" si="2"/>
        <v>1295</v>
      </c>
      <c r="AC16" s="11">
        <f>SUM(AC12:AC15)</f>
        <v>2466</v>
      </c>
    </row>
    <row r="17" spans="1:29" ht="15" customHeight="1" x14ac:dyDescent="0.15">
      <c r="A17" s="7">
        <v>11</v>
      </c>
      <c r="B17" s="10">
        <v>54</v>
      </c>
      <c r="C17" s="10">
        <v>57</v>
      </c>
      <c r="D17" s="10">
        <v>111</v>
      </c>
      <c r="E17" s="3"/>
      <c r="F17" s="7">
        <v>41</v>
      </c>
      <c r="G17" s="10">
        <v>88</v>
      </c>
      <c r="H17" s="10">
        <v>90</v>
      </c>
      <c r="I17" s="10">
        <v>178</v>
      </c>
      <c r="J17" s="3"/>
      <c r="K17" s="7">
        <v>71</v>
      </c>
      <c r="L17" s="10">
        <v>209</v>
      </c>
      <c r="M17" s="10">
        <v>156</v>
      </c>
      <c r="N17" s="10">
        <v>365</v>
      </c>
      <c r="O17" s="3"/>
      <c r="P17" s="7">
        <v>101</v>
      </c>
      <c r="Q17" s="10">
        <v>3</v>
      </c>
      <c r="R17" s="10">
        <v>10</v>
      </c>
      <c r="S17" s="10">
        <v>13</v>
      </c>
      <c r="U17" s="4" t="s">
        <v>16</v>
      </c>
      <c r="V17" s="15">
        <f>SUM(L39,Q9,Q15,Q21,Q27,Q33,Q39)</f>
        <v>745</v>
      </c>
      <c r="W17" s="15">
        <f>SUM(M39,R9,R15,R21,R27,R33,R39)</f>
        <v>1707</v>
      </c>
      <c r="X17" s="15">
        <f t="shared" si="0"/>
        <v>2452</v>
      </c>
      <c r="Z17" s="6" t="s">
        <v>29</v>
      </c>
    </row>
    <row r="18" spans="1:29" ht="15" customHeight="1" x14ac:dyDescent="0.15">
      <c r="A18" s="7">
        <v>12</v>
      </c>
      <c r="B18" s="10">
        <v>61</v>
      </c>
      <c r="C18" s="10">
        <v>64</v>
      </c>
      <c r="D18" s="10">
        <v>125</v>
      </c>
      <c r="E18" s="3"/>
      <c r="F18" s="7">
        <v>42</v>
      </c>
      <c r="G18" s="10">
        <v>81</v>
      </c>
      <c r="H18" s="10">
        <v>78</v>
      </c>
      <c r="I18" s="10">
        <v>159</v>
      </c>
      <c r="J18" s="3"/>
      <c r="K18" s="7">
        <v>72</v>
      </c>
      <c r="L18" s="10">
        <v>191</v>
      </c>
      <c r="M18" s="10">
        <v>212</v>
      </c>
      <c r="N18" s="13">
        <v>403</v>
      </c>
      <c r="O18" s="3"/>
      <c r="P18" s="7">
        <v>102</v>
      </c>
      <c r="Q18" s="10">
        <v>0</v>
      </c>
      <c r="R18" s="10">
        <v>9</v>
      </c>
      <c r="S18" s="10">
        <v>9</v>
      </c>
      <c r="U18" s="4" t="s">
        <v>17</v>
      </c>
      <c r="V18" s="15">
        <f>SUM(Q9,Q15,Q21,Q27,Q33,Q39)</f>
        <v>314</v>
      </c>
      <c r="W18" s="15">
        <f>SUM(R9,R15,R21,R27,R33,R39)</f>
        <v>907</v>
      </c>
      <c r="X18" s="15">
        <f t="shared" si="0"/>
        <v>1221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64</v>
      </c>
      <c r="C19" s="10">
        <v>45</v>
      </c>
      <c r="D19" s="10">
        <v>109</v>
      </c>
      <c r="E19" s="3"/>
      <c r="F19" s="7">
        <v>43</v>
      </c>
      <c r="G19" s="10">
        <v>98</v>
      </c>
      <c r="H19" s="10">
        <v>86</v>
      </c>
      <c r="I19" s="10">
        <v>184</v>
      </c>
      <c r="J19" s="3"/>
      <c r="K19" s="7">
        <v>73</v>
      </c>
      <c r="L19" s="10">
        <v>198</v>
      </c>
      <c r="M19" s="10">
        <v>191</v>
      </c>
      <c r="N19" s="10">
        <v>389</v>
      </c>
      <c r="O19" s="3"/>
      <c r="P19" s="7">
        <v>103</v>
      </c>
      <c r="Q19" s="10">
        <v>0</v>
      </c>
      <c r="R19" s="10">
        <v>5</v>
      </c>
      <c r="S19" s="10">
        <v>5</v>
      </c>
      <c r="U19" s="4" t="s">
        <v>18</v>
      </c>
      <c r="V19" s="15">
        <f>SUM(Q15,Q21,Q27,Q33,Q39)</f>
        <v>77</v>
      </c>
      <c r="W19" s="15">
        <f>SUM(R15,R21,R27,R33,R39)</f>
        <v>297</v>
      </c>
      <c r="X19" s="15">
        <f t="shared" si="0"/>
        <v>374</v>
      </c>
      <c r="Z19" s="4" t="s">
        <v>25</v>
      </c>
      <c r="AA19" s="10">
        <v>110</v>
      </c>
      <c r="AB19" s="10">
        <v>103</v>
      </c>
      <c r="AC19" s="10">
        <v>213</v>
      </c>
    </row>
    <row r="20" spans="1:29" ht="15" customHeight="1" x14ac:dyDescent="0.15">
      <c r="A20" s="7">
        <v>14</v>
      </c>
      <c r="B20" s="10">
        <v>68</v>
      </c>
      <c r="C20" s="10">
        <v>67</v>
      </c>
      <c r="D20" s="10">
        <v>135</v>
      </c>
      <c r="E20" s="3"/>
      <c r="F20" s="7">
        <v>44</v>
      </c>
      <c r="G20" s="10">
        <v>75</v>
      </c>
      <c r="H20" s="10">
        <v>90</v>
      </c>
      <c r="I20" s="10">
        <v>165</v>
      </c>
      <c r="J20" s="3"/>
      <c r="K20" s="7">
        <v>74</v>
      </c>
      <c r="L20" s="10">
        <v>223</v>
      </c>
      <c r="M20" s="10">
        <v>196</v>
      </c>
      <c r="N20" s="10">
        <v>419</v>
      </c>
      <c r="O20" s="3"/>
      <c r="P20" s="7">
        <v>104</v>
      </c>
      <c r="Q20" s="10">
        <v>0</v>
      </c>
      <c r="R20" s="10">
        <v>4</v>
      </c>
      <c r="S20" s="10">
        <v>4</v>
      </c>
      <c r="U20" s="4" t="s">
        <v>19</v>
      </c>
      <c r="V20" s="15">
        <f>SUM(Q21,Q27,Q33,Q39)</f>
        <v>7</v>
      </c>
      <c r="W20" s="15">
        <f>SUM(R21,R27,R33,R39)</f>
        <v>53</v>
      </c>
      <c r="X20" s="15">
        <f t="shared" si="0"/>
        <v>60</v>
      </c>
      <c r="Z20" s="23" t="s">
        <v>26</v>
      </c>
      <c r="AA20" s="10">
        <v>785</v>
      </c>
      <c r="AB20" s="10">
        <v>648</v>
      </c>
      <c r="AC20" s="10">
        <v>1433</v>
      </c>
    </row>
    <row r="21" spans="1:29" ht="15" customHeight="1" x14ac:dyDescent="0.15">
      <c r="A21" s="7"/>
      <c r="B21" s="11">
        <v>314</v>
      </c>
      <c r="C21" s="11">
        <v>296</v>
      </c>
      <c r="D21" s="11">
        <v>610</v>
      </c>
      <c r="E21" s="3"/>
      <c r="F21" s="7"/>
      <c r="G21" s="11">
        <v>442</v>
      </c>
      <c r="H21" s="11">
        <v>425</v>
      </c>
      <c r="I21" s="11">
        <v>867</v>
      </c>
      <c r="J21" s="3"/>
      <c r="K21" s="7"/>
      <c r="L21" s="12">
        <v>996</v>
      </c>
      <c r="M21" s="12">
        <v>944</v>
      </c>
      <c r="N21" s="12">
        <v>1940</v>
      </c>
      <c r="O21" s="3"/>
      <c r="P21" s="7"/>
      <c r="Q21" s="11">
        <v>7</v>
      </c>
      <c r="R21" s="11">
        <v>51</v>
      </c>
      <c r="S21" s="11">
        <v>58</v>
      </c>
      <c r="Z21" s="4" t="s">
        <v>31</v>
      </c>
      <c r="AA21" s="10">
        <v>335</v>
      </c>
      <c r="AB21" s="10">
        <v>319</v>
      </c>
      <c r="AC21" s="10">
        <v>654</v>
      </c>
    </row>
    <row r="22" spans="1:29" ht="15" customHeight="1" x14ac:dyDescent="0.15">
      <c r="A22" s="7">
        <v>15</v>
      </c>
      <c r="B22" s="10">
        <v>89</v>
      </c>
      <c r="C22" s="10">
        <v>66</v>
      </c>
      <c r="D22" s="10">
        <v>155</v>
      </c>
      <c r="E22" s="3"/>
      <c r="F22" s="7">
        <v>45</v>
      </c>
      <c r="G22" s="10">
        <v>84</v>
      </c>
      <c r="H22" s="10">
        <v>79</v>
      </c>
      <c r="I22" s="10">
        <v>163</v>
      </c>
      <c r="J22" s="3"/>
      <c r="K22" s="7">
        <v>75</v>
      </c>
      <c r="L22" s="10">
        <v>218</v>
      </c>
      <c r="M22" s="10">
        <v>232</v>
      </c>
      <c r="N22" s="10">
        <v>450</v>
      </c>
      <c r="O22" s="3"/>
      <c r="P22" s="7">
        <v>105</v>
      </c>
      <c r="Q22" s="10">
        <v>0</v>
      </c>
      <c r="R22" s="10">
        <v>2</v>
      </c>
      <c r="S22" s="10">
        <v>2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366</v>
      </c>
      <c r="AB22" s="10">
        <v>594</v>
      </c>
      <c r="AC22" s="10">
        <v>960</v>
      </c>
    </row>
    <row r="23" spans="1:29" ht="15" customHeight="1" x14ac:dyDescent="0.15">
      <c r="A23" s="7">
        <v>16</v>
      </c>
      <c r="B23" s="10">
        <v>80</v>
      </c>
      <c r="C23" s="10">
        <v>77</v>
      </c>
      <c r="D23" s="10">
        <v>157</v>
      </c>
      <c r="E23" s="3"/>
      <c r="F23" s="7">
        <v>46</v>
      </c>
      <c r="G23" s="10">
        <v>100</v>
      </c>
      <c r="H23" s="10">
        <v>98</v>
      </c>
      <c r="I23" s="10">
        <v>198</v>
      </c>
      <c r="J23" s="3"/>
      <c r="K23" s="7">
        <v>76</v>
      </c>
      <c r="L23" s="10">
        <v>247</v>
      </c>
      <c r="M23" s="10">
        <v>226</v>
      </c>
      <c r="N23" s="10">
        <v>473</v>
      </c>
      <c r="O23" s="3"/>
      <c r="P23" s="7">
        <v>106</v>
      </c>
      <c r="Q23" s="10">
        <v>0</v>
      </c>
      <c r="R23" s="10">
        <v>0</v>
      </c>
      <c r="S23" s="10">
        <v>0</v>
      </c>
      <c r="U23" s="4" t="s">
        <v>4</v>
      </c>
      <c r="V23" s="18">
        <f>V4/$V$8*100</f>
        <v>8.6189345096708525</v>
      </c>
      <c r="W23" s="18">
        <f>W4/$W$8*100</f>
        <v>6.7603339442068826</v>
      </c>
      <c r="X23" s="18">
        <f>X4/$X$8*100</f>
        <v>7.6407865830788193</v>
      </c>
      <c r="Z23" s="9" t="s">
        <v>24</v>
      </c>
      <c r="AA23" s="11">
        <f t="shared" ref="AA23:AB23" si="3">SUM(AA19:AA22)</f>
        <v>1596</v>
      </c>
      <c r="AB23" s="11">
        <f t="shared" si="3"/>
        <v>1664</v>
      </c>
      <c r="AC23" s="11">
        <f>SUM(AC19:AC22)</f>
        <v>3260</v>
      </c>
    </row>
    <row r="24" spans="1:29" ht="15" customHeight="1" x14ac:dyDescent="0.15">
      <c r="A24" s="7">
        <v>17</v>
      </c>
      <c r="B24" s="10">
        <v>75</v>
      </c>
      <c r="C24" s="10">
        <v>84</v>
      </c>
      <c r="D24" s="10">
        <v>159</v>
      </c>
      <c r="E24" s="3"/>
      <c r="F24" s="7">
        <v>47</v>
      </c>
      <c r="G24" s="10">
        <v>108</v>
      </c>
      <c r="H24" s="10">
        <v>85</v>
      </c>
      <c r="I24" s="10">
        <v>193</v>
      </c>
      <c r="J24" s="3"/>
      <c r="K24" s="7">
        <v>77</v>
      </c>
      <c r="L24" s="10">
        <v>222</v>
      </c>
      <c r="M24" s="10">
        <v>240</v>
      </c>
      <c r="N24" s="10">
        <v>462</v>
      </c>
      <c r="O24" s="3"/>
      <c r="P24" s="7">
        <v>107</v>
      </c>
      <c r="Q24" s="10">
        <v>0</v>
      </c>
      <c r="R24" s="10">
        <v>0</v>
      </c>
      <c r="S24" s="10">
        <v>0</v>
      </c>
      <c r="U24" s="4" t="s">
        <v>5</v>
      </c>
      <c r="V24" s="18">
        <f>V5/$V$8*100</f>
        <v>46.182558534102476</v>
      </c>
      <c r="W24" s="18">
        <f>W5/$W$8*100</f>
        <v>39.391162695988598</v>
      </c>
      <c r="X24" s="18">
        <f>X5/$X$8*100</f>
        <v>42.608369501152012</v>
      </c>
      <c r="Z24" s="6" t="s">
        <v>30</v>
      </c>
    </row>
    <row r="25" spans="1:29" ht="15" customHeight="1" x14ac:dyDescent="0.15">
      <c r="A25" s="7">
        <v>18</v>
      </c>
      <c r="B25" s="10">
        <v>68</v>
      </c>
      <c r="C25" s="10">
        <v>58</v>
      </c>
      <c r="D25" s="10">
        <v>126</v>
      </c>
      <c r="E25" s="3"/>
      <c r="F25" s="7">
        <v>48</v>
      </c>
      <c r="G25" s="10">
        <v>110</v>
      </c>
      <c r="H25" s="10">
        <v>87</v>
      </c>
      <c r="I25" s="10">
        <v>197</v>
      </c>
      <c r="J25" s="3"/>
      <c r="K25" s="7">
        <v>78</v>
      </c>
      <c r="L25" s="10">
        <v>170</v>
      </c>
      <c r="M25" s="10">
        <v>174</v>
      </c>
      <c r="N25" s="10">
        <v>344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8">
        <f>V6/$V$8*100</f>
        <v>20.314444067413191</v>
      </c>
      <c r="W25" s="18">
        <f>W6/$W$8*100</f>
        <v>18.122581958867848</v>
      </c>
      <c r="X25" s="18">
        <f>X6/$X$8*100</f>
        <v>19.16090660665488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55</v>
      </c>
      <c r="C26" s="10">
        <v>71</v>
      </c>
      <c r="D26" s="10">
        <v>126</v>
      </c>
      <c r="E26" s="3"/>
      <c r="F26" s="7">
        <v>49</v>
      </c>
      <c r="G26" s="10">
        <v>116</v>
      </c>
      <c r="H26" s="10">
        <v>88</v>
      </c>
      <c r="I26" s="10">
        <v>204</v>
      </c>
      <c r="J26" s="3"/>
      <c r="K26" s="7">
        <v>79</v>
      </c>
      <c r="L26" s="10">
        <v>74</v>
      </c>
      <c r="M26" s="10">
        <v>95</v>
      </c>
      <c r="N26" s="10">
        <v>169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8">
        <f>V7/$V$8*100</f>
        <v>24.884062888813482</v>
      </c>
      <c r="W26" s="18">
        <f>W7/$W$8*100</f>
        <v>35.72592140093667</v>
      </c>
      <c r="X26" s="18">
        <f>X7/$X$8*100</f>
        <v>30.589937309114291</v>
      </c>
      <c r="Z26" s="4" t="s">
        <v>25</v>
      </c>
      <c r="AA26" s="10">
        <v>67</v>
      </c>
      <c r="AB26" s="10">
        <v>67</v>
      </c>
      <c r="AC26" s="10">
        <v>134</v>
      </c>
    </row>
    <row r="27" spans="1:29" ht="15" customHeight="1" x14ac:dyDescent="0.15">
      <c r="A27" s="7"/>
      <c r="B27" s="11">
        <v>367</v>
      </c>
      <c r="C27" s="11">
        <v>356</v>
      </c>
      <c r="D27" s="11">
        <v>723</v>
      </c>
      <c r="E27" s="3"/>
      <c r="F27" s="7"/>
      <c r="G27" s="11">
        <v>518</v>
      </c>
      <c r="H27" s="11">
        <v>437</v>
      </c>
      <c r="I27" s="11">
        <v>955</v>
      </c>
      <c r="J27" s="3"/>
      <c r="K27" s="7"/>
      <c r="L27" s="11">
        <v>931</v>
      </c>
      <c r="M27" s="11">
        <v>967</v>
      </c>
      <c r="N27" s="11">
        <v>1898</v>
      </c>
      <c r="O27" s="3"/>
      <c r="P27" s="7"/>
      <c r="Q27" s="12">
        <v>0</v>
      </c>
      <c r="R27" s="12">
        <v>2</v>
      </c>
      <c r="S27" s="12">
        <v>2</v>
      </c>
      <c r="U27" s="17" t="s">
        <v>3</v>
      </c>
      <c r="V27" s="19">
        <f>SUM(V23:V26)</f>
        <v>100</v>
      </c>
      <c r="W27" s="19">
        <f>SUM(W23:W26)</f>
        <v>100</v>
      </c>
      <c r="X27" s="19">
        <f>SUM(X23:X26)</f>
        <v>100</v>
      </c>
      <c r="Z27" s="23" t="s">
        <v>26</v>
      </c>
      <c r="AA27" s="10">
        <v>373</v>
      </c>
      <c r="AB27" s="10">
        <v>348</v>
      </c>
      <c r="AC27" s="10">
        <v>721</v>
      </c>
    </row>
    <row r="28" spans="1:29" ht="15" customHeight="1" x14ac:dyDescent="0.15">
      <c r="A28" s="7">
        <v>20</v>
      </c>
      <c r="B28" s="10">
        <v>58</v>
      </c>
      <c r="C28" s="10">
        <v>52</v>
      </c>
      <c r="D28" s="10">
        <v>110</v>
      </c>
      <c r="E28" s="3"/>
      <c r="F28" s="7">
        <v>50</v>
      </c>
      <c r="G28" s="10">
        <v>105</v>
      </c>
      <c r="H28" s="10">
        <v>89</v>
      </c>
      <c r="I28" s="10">
        <v>194</v>
      </c>
      <c r="J28" s="3"/>
      <c r="K28" s="7">
        <v>80</v>
      </c>
      <c r="L28" s="10">
        <v>102</v>
      </c>
      <c r="M28" s="10">
        <v>145</v>
      </c>
      <c r="N28" s="10">
        <v>247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8">
        <f t="shared" ref="V28:V39" si="4">V9/$V$8*100</f>
        <v>28.707159823549372</v>
      </c>
      <c r="W28" s="18">
        <f t="shared" ref="W28:W39" si="5">W9/$W$8*100</f>
        <v>24.994909387090207</v>
      </c>
      <c r="X28" s="18">
        <f t="shared" ref="X28:X39" si="6">X9/$X$8*100</f>
        <v>26.753469431495475</v>
      </c>
      <c r="Z28" s="4" t="s">
        <v>31</v>
      </c>
      <c r="AA28" s="10">
        <v>212</v>
      </c>
      <c r="AB28" s="10">
        <v>191</v>
      </c>
      <c r="AC28" s="10">
        <v>403</v>
      </c>
    </row>
    <row r="29" spans="1:29" ht="15" customHeight="1" x14ac:dyDescent="0.15">
      <c r="A29" s="7">
        <v>21</v>
      </c>
      <c r="B29" s="10">
        <v>62</v>
      </c>
      <c r="C29" s="10">
        <v>55</v>
      </c>
      <c r="D29" s="10">
        <v>117</v>
      </c>
      <c r="E29" s="3"/>
      <c r="F29" s="7">
        <v>51</v>
      </c>
      <c r="G29" s="10">
        <v>103</v>
      </c>
      <c r="H29" s="10">
        <v>103</v>
      </c>
      <c r="I29" s="10">
        <v>206</v>
      </c>
      <c r="J29" s="3"/>
      <c r="K29" s="7">
        <v>81</v>
      </c>
      <c r="L29" s="10">
        <v>117</v>
      </c>
      <c r="M29" s="10">
        <v>182</v>
      </c>
      <c r="N29" s="10">
        <v>299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8">
        <f t="shared" si="4"/>
        <v>73.905666779776041</v>
      </c>
      <c r="W29" s="18">
        <f t="shared" si="5"/>
        <v>78.843412746894728</v>
      </c>
      <c r="X29" s="18">
        <f t="shared" si="6"/>
        <v>76.504313347264642</v>
      </c>
      <c r="Z29" s="4" t="s">
        <v>7</v>
      </c>
      <c r="AA29" s="10">
        <v>217</v>
      </c>
      <c r="AB29" s="10">
        <v>361</v>
      </c>
      <c r="AC29" s="10">
        <v>578</v>
      </c>
    </row>
    <row r="30" spans="1:29" ht="15" customHeight="1" x14ac:dyDescent="0.15">
      <c r="A30" s="7">
        <v>22</v>
      </c>
      <c r="B30" s="10">
        <v>47</v>
      </c>
      <c r="C30" s="10">
        <v>57</v>
      </c>
      <c r="D30" s="10">
        <v>104</v>
      </c>
      <c r="E30" s="3"/>
      <c r="F30" s="7">
        <v>52</v>
      </c>
      <c r="G30" s="10">
        <v>99</v>
      </c>
      <c r="H30" s="10">
        <v>98</v>
      </c>
      <c r="I30" s="10">
        <v>197</v>
      </c>
      <c r="J30" s="3"/>
      <c r="K30" s="7">
        <v>82</v>
      </c>
      <c r="L30" s="10">
        <v>107</v>
      </c>
      <c r="M30" s="10">
        <v>156</v>
      </c>
      <c r="N30" s="10">
        <v>263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8">
        <f t="shared" si="4"/>
        <v>63.047166610111979</v>
      </c>
      <c r="W30" s="18">
        <f t="shared" si="5"/>
        <v>70.067196090409283</v>
      </c>
      <c r="X30" s="18">
        <f t="shared" si="6"/>
        <v>66.7416814017039</v>
      </c>
      <c r="Z30" s="9" t="s">
        <v>24</v>
      </c>
      <c r="AA30" s="11">
        <f t="shared" ref="AA30:AB30" si="7">SUM(AA26:AA29)</f>
        <v>869</v>
      </c>
      <c r="AB30" s="11">
        <f t="shared" si="7"/>
        <v>967</v>
      </c>
      <c r="AC30" s="11">
        <f>SUM(AC26:AC29)</f>
        <v>1836</v>
      </c>
    </row>
    <row r="31" spans="1:29" ht="15" customHeight="1" x14ac:dyDescent="0.15">
      <c r="A31" s="7">
        <v>23</v>
      </c>
      <c r="B31" s="10">
        <v>52</v>
      </c>
      <c r="C31" s="10">
        <v>43</v>
      </c>
      <c r="D31" s="10">
        <v>95</v>
      </c>
      <c r="E31" s="3"/>
      <c r="F31" s="7">
        <v>53</v>
      </c>
      <c r="G31" s="10">
        <v>108</v>
      </c>
      <c r="H31" s="10">
        <v>90</v>
      </c>
      <c r="I31" s="10">
        <v>198</v>
      </c>
      <c r="J31" s="3"/>
      <c r="K31" s="7">
        <v>83</v>
      </c>
      <c r="L31" s="10">
        <v>102</v>
      </c>
      <c r="M31" s="10">
        <v>183</v>
      </c>
      <c r="N31" s="10">
        <v>285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8">
        <f t="shared" si="4"/>
        <v>52.041624250650372</v>
      </c>
      <c r="W31" s="18">
        <f t="shared" si="5"/>
        <v>60.283038077784568</v>
      </c>
      <c r="X31" s="18">
        <f t="shared" si="6"/>
        <v>56.378931575845257</v>
      </c>
      <c r="Z31" s="6"/>
    </row>
    <row r="32" spans="1:29" ht="15" customHeight="1" x14ac:dyDescent="0.15">
      <c r="A32" s="7">
        <v>24</v>
      </c>
      <c r="B32" s="10">
        <v>64</v>
      </c>
      <c r="C32" s="10">
        <v>57</v>
      </c>
      <c r="D32" s="10">
        <v>121</v>
      </c>
      <c r="E32" s="3"/>
      <c r="F32" s="7">
        <v>54</v>
      </c>
      <c r="G32" s="10">
        <v>92</v>
      </c>
      <c r="H32" s="10">
        <v>96</v>
      </c>
      <c r="I32" s="10">
        <v>188</v>
      </c>
      <c r="J32" s="3"/>
      <c r="K32" s="7">
        <v>84</v>
      </c>
      <c r="L32" s="10">
        <v>96</v>
      </c>
      <c r="M32" s="10">
        <v>169</v>
      </c>
      <c r="N32" s="10">
        <v>265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19">
        <f t="shared" si="4"/>
        <v>45.198506956226666</v>
      </c>
      <c r="W32" s="19">
        <f t="shared" si="5"/>
        <v>53.848503359804525</v>
      </c>
      <c r="X32" s="19">
        <f t="shared" si="6"/>
        <v>49.750843915769167</v>
      </c>
      <c r="Z32" s="6"/>
      <c r="AA32" s="25"/>
      <c r="AB32" s="24"/>
      <c r="AC32" s="24"/>
    </row>
    <row r="33" spans="1:29" ht="15" customHeight="1" x14ac:dyDescent="0.15">
      <c r="A33" s="7"/>
      <c r="B33" s="11">
        <v>283</v>
      </c>
      <c r="C33" s="11">
        <v>264</v>
      </c>
      <c r="D33" s="11">
        <v>547</v>
      </c>
      <c r="E33" s="3"/>
      <c r="F33" s="7"/>
      <c r="G33" s="11">
        <v>507</v>
      </c>
      <c r="H33" s="11">
        <v>476</v>
      </c>
      <c r="I33" s="11">
        <v>983</v>
      </c>
      <c r="J33" s="3"/>
      <c r="K33" s="7"/>
      <c r="L33" s="11">
        <v>524</v>
      </c>
      <c r="M33" s="11">
        <v>835</v>
      </c>
      <c r="N33" s="11">
        <v>1359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8">
        <f t="shared" si="4"/>
        <v>36.149756814839954</v>
      </c>
      <c r="W33" s="18">
        <f t="shared" si="5"/>
        <v>45.336998574628382</v>
      </c>
      <c r="X33" s="18">
        <f t="shared" si="6"/>
        <v>40.984836307131758</v>
      </c>
      <c r="Z33" s="6" t="s">
        <v>3</v>
      </c>
    </row>
    <row r="34" spans="1:29" ht="15" customHeight="1" x14ac:dyDescent="0.15">
      <c r="A34" s="7">
        <v>25</v>
      </c>
      <c r="B34" s="10">
        <v>55</v>
      </c>
      <c r="C34" s="10">
        <v>44</v>
      </c>
      <c r="D34" s="10">
        <v>99</v>
      </c>
      <c r="E34" s="3"/>
      <c r="F34" s="7">
        <v>55</v>
      </c>
      <c r="G34" s="10">
        <v>97</v>
      </c>
      <c r="H34" s="10">
        <v>92</v>
      </c>
      <c r="I34" s="10">
        <v>189</v>
      </c>
      <c r="J34" s="3"/>
      <c r="K34" s="7">
        <v>85</v>
      </c>
      <c r="L34" s="10">
        <v>85</v>
      </c>
      <c r="M34" s="10">
        <v>167</v>
      </c>
      <c r="N34" s="10">
        <v>252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8">
        <f t="shared" si="4"/>
        <v>24.884062888813482</v>
      </c>
      <c r="W34" s="18">
        <f t="shared" si="5"/>
        <v>35.72592140093667</v>
      </c>
      <c r="X34" s="18">
        <f t="shared" si="6"/>
        <v>30.589937309114291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50</v>
      </c>
      <c r="C35" s="10">
        <v>45</v>
      </c>
      <c r="D35" s="10">
        <v>95</v>
      </c>
      <c r="E35" s="3"/>
      <c r="F35" s="7">
        <v>56</v>
      </c>
      <c r="G35" s="10">
        <v>91</v>
      </c>
      <c r="H35" s="10">
        <v>86</v>
      </c>
      <c r="I35" s="10">
        <v>177</v>
      </c>
      <c r="J35" s="3"/>
      <c r="K35" s="7">
        <v>86</v>
      </c>
      <c r="L35" s="10">
        <v>79</v>
      </c>
      <c r="M35" s="10">
        <v>151</v>
      </c>
      <c r="N35" s="10">
        <v>230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8">
        <f t="shared" si="4"/>
        <v>14.353579911774686</v>
      </c>
      <c r="W35" s="18">
        <f t="shared" si="5"/>
        <v>25.880676033394423</v>
      </c>
      <c r="X35" s="18">
        <f t="shared" si="6"/>
        <v>20.420082516208542</v>
      </c>
      <c r="Z35" s="4" t="s">
        <v>25</v>
      </c>
      <c r="AA35" s="10">
        <f>SUM(AA5,AA12,AA19,AA26)</f>
        <v>762</v>
      </c>
      <c r="AB35" s="10">
        <f t="shared" ref="AA35:AB38" si="8">SUM(AB5,AB12,AB19,AB26)</f>
        <v>664</v>
      </c>
      <c r="AC35" s="10">
        <f>SUM(AA35:AB35)</f>
        <v>1426</v>
      </c>
    </row>
    <row r="36" spans="1:29" ht="15" customHeight="1" x14ac:dyDescent="0.15">
      <c r="A36" s="7">
        <v>27</v>
      </c>
      <c r="B36" s="10">
        <v>46</v>
      </c>
      <c r="C36" s="10">
        <v>54</v>
      </c>
      <c r="D36" s="10">
        <v>100</v>
      </c>
      <c r="E36" s="3"/>
      <c r="F36" s="7">
        <v>57</v>
      </c>
      <c r="G36" s="10">
        <v>87</v>
      </c>
      <c r="H36" s="10">
        <v>116</v>
      </c>
      <c r="I36" s="10">
        <v>203</v>
      </c>
      <c r="J36" s="3"/>
      <c r="K36" s="7">
        <v>87</v>
      </c>
      <c r="L36" s="10">
        <v>89</v>
      </c>
      <c r="M36" s="10">
        <v>164</v>
      </c>
      <c r="N36" s="10">
        <v>253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8">
        <f t="shared" si="4"/>
        <v>8.4266485691663835</v>
      </c>
      <c r="W36" s="18">
        <f t="shared" si="5"/>
        <v>17.379352474037873</v>
      </c>
      <c r="X36" s="18">
        <f t="shared" si="6"/>
        <v>13.138295022236509</v>
      </c>
      <c r="Z36" s="23" t="s">
        <v>26</v>
      </c>
      <c r="AA36" s="10">
        <f t="shared" si="8"/>
        <v>4083</v>
      </c>
      <c r="AB36" s="10">
        <f t="shared" si="8"/>
        <v>3869</v>
      </c>
      <c r="AC36" s="13">
        <f>SUM(AA36:AB36)</f>
        <v>7952</v>
      </c>
    </row>
    <row r="37" spans="1:29" ht="15" customHeight="1" x14ac:dyDescent="0.15">
      <c r="A37" s="7">
        <v>28</v>
      </c>
      <c r="B37" s="10">
        <v>58</v>
      </c>
      <c r="C37" s="10">
        <v>51</v>
      </c>
      <c r="D37" s="10">
        <v>109</v>
      </c>
      <c r="E37" s="3"/>
      <c r="F37" s="7">
        <v>58</v>
      </c>
      <c r="G37" s="10">
        <v>86</v>
      </c>
      <c r="H37" s="10">
        <v>110</v>
      </c>
      <c r="I37" s="10">
        <v>196</v>
      </c>
      <c r="J37" s="3"/>
      <c r="K37" s="7">
        <v>88</v>
      </c>
      <c r="L37" s="10">
        <v>89</v>
      </c>
      <c r="M37" s="10">
        <v>163</v>
      </c>
      <c r="N37" s="10">
        <v>252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8">
        <f t="shared" si="4"/>
        <v>3.5516344304942882</v>
      </c>
      <c r="W37" s="18">
        <f t="shared" si="5"/>
        <v>9.234371818366931</v>
      </c>
      <c r="X37" s="18">
        <f t="shared" si="6"/>
        <v>6.5423565343192411</v>
      </c>
      <c r="Z37" s="4" t="s">
        <v>31</v>
      </c>
      <c r="AA37" s="10">
        <f t="shared" si="8"/>
        <v>1796</v>
      </c>
      <c r="AB37" s="10">
        <f t="shared" si="8"/>
        <v>1780</v>
      </c>
      <c r="AC37" s="13">
        <f>SUM(AA37:AB37)</f>
        <v>3576</v>
      </c>
    </row>
    <row r="38" spans="1:29" ht="15" customHeight="1" x14ac:dyDescent="0.15">
      <c r="A38" s="7">
        <v>29</v>
      </c>
      <c r="B38" s="10">
        <v>50</v>
      </c>
      <c r="C38" s="10">
        <v>40</v>
      </c>
      <c r="D38" s="10">
        <v>90</v>
      </c>
      <c r="E38" s="3"/>
      <c r="F38" s="7">
        <v>59</v>
      </c>
      <c r="G38" s="10">
        <v>105</v>
      </c>
      <c r="H38" s="10">
        <v>81</v>
      </c>
      <c r="I38" s="10">
        <v>186</v>
      </c>
      <c r="J38" s="3"/>
      <c r="K38" s="7">
        <v>89</v>
      </c>
      <c r="L38" s="10">
        <v>89</v>
      </c>
      <c r="M38" s="10">
        <v>155</v>
      </c>
      <c r="N38" s="10">
        <v>244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8">
        <f t="shared" si="4"/>
        <v>0.87094220110847198</v>
      </c>
      <c r="W38" s="18">
        <f t="shared" si="5"/>
        <v>3.0238240684178375</v>
      </c>
      <c r="X38" s="18">
        <f t="shared" si="6"/>
        <v>2.0039650645662541</v>
      </c>
      <c r="Z38" s="4" t="s">
        <v>7</v>
      </c>
      <c r="AA38" s="10">
        <f t="shared" si="8"/>
        <v>2200</v>
      </c>
      <c r="AB38" s="10">
        <f t="shared" si="8"/>
        <v>3509</v>
      </c>
      <c r="AC38" s="13">
        <f>SUM(AA38:AB38)</f>
        <v>5709</v>
      </c>
    </row>
    <row r="39" spans="1:29" ht="15" customHeight="1" x14ac:dyDescent="0.15">
      <c r="A39" s="7"/>
      <c r="B39" s="11">
        <v>259</v>
      </c>
      <c r="C39" s="11">
        <v>234</v>
      </c>
      <c r="D39" s="11">
        <v>493</v>
      </c>
      <c r="E39" s="3"/>
      <c r="F39" s="7"/>
      <c r="G39" s="11">
        <v>466</v>
      </c>
      <c r="H39" s="11">
        <v>485</v>
      </c>
      <c r="I39" s="11">
        <v>951</v>
      </c>
      <c r="J39" s="3"/>
      <c r="K39" s="7"/>
      <c r="L39" s="11">
        <v>431</v>
      </c>
      <c r="M39" s="11">
        <v>800</v>
      </c>
      <c r="N39" s="11">
        <v>1231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8">
        <f t="shared" si="4"/>
        <v>7.9176563737133804E-2</v>
      </c>
      <c r="W39" s="18">
        <f t="shared" si="5"/>
        <v>0.53960496843819994</v>
      </c>
      <c r="X39" s="18">
        <f t="shared" si="6"/>
        <v>0.32149172158816908</v>
      </c>
      <c r="Z39" s="9" t="s">
        <v>24</v>
      </c>
      <c r="AA39" s="11">
        <f>SUM(AA35:AA38)</f>
        <v>8841</v>
      </c>
      <c r="AB39" s="11">
        <f>SUM(AB35:AB38)</f>
        <v>9822</v>
      </c>
      <c r="AC39" s="11">
        <f>SUM(AC35:AC38)</f>
        <v>18663</v>
      </c>
    </row>
    <row r="81" spans="7:9" x14ac:dyDescent="0.15">
      <c r="G81" s="21"/>
      <c r="H81" s="21"/>
      <c r="I81" s="21"/>
    </row>
    <row r="93" spans="7:9" x14ac:dyDescent="0.15">
      <c r="G93" s="21"/>
      <c r="H93" s="21"/>
      <c r="I93" s="21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mergeCells count="2">
    <mergeCell ref="F1:H1"/>
    <mergeCell ref="V2:W2"/>
  </mergeCells>
  <phoneticPr fontId="11"/>
  <pageMargins left="0.23622047244094491" right="0.23622047244094491" top="0.94488188976377963" bottom="0.35433070866141736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AC121"/>
  <sheetViews>
    <sheetView zoomScale="85" zoomScaleNormal="85" workbookViewId="0">
      <selection activeCell="AI7" sqref="AI7"/>
    </sheetView>
  </sheetViews>
  <sheetFormatPr defaultRowHeight="13.5" x14ac:dyDescent="0.15"/>
  <cols>
    <col min="1" max="4" width="6.5" customWidth="1"/>
    <col min="5" max="5" width="0.875" customWidth="1"/>
    <col min="6" max="9" width="6.5" customWidth="1"/>
    <col min="10" max="10" width="0.875" customWidth="1"/>
    <col min="11" max="14" width="6.5" customWidth="1"/>
    <col min="15" max="15" width="0.875" customWidth="1"/>
    <col min="16" max="19" width="6.5" customWidth="1"/>
    <col min="20" max="20" width="0.875" customWidth="1"/>
    <col min="21" max="21" width="10.125" customWidth="1"/>
    <col min="22" max="24" width="8.625" customWidth="1"/>
    <col min="25" max="25" width="2.625" customWidth="1"/>
    <col min="26" max="26" width="10.125" customWidth="1"/>
    <col min="27" max="29" width="8.625" customWidth="1"/>
  </cols>
  <sheetData>
    <row r="1" spans="1:29" ht="18" customHeight="1" x14ac:dyDescent="0.2">
      <c r="A1" s="20" t="s">
        <v>20</v>
      </c>
      <c r="F1" s="34" t="s">
        <v>36</v>
      </c>
      <c r="G1" s="35"/>
      <c r="H1" s="36"/>
      <c r="U1" s="26" t="s">
        <v>35</v>
      </c>
      <c r="X1" s="26"/>
    </row>
    <row r="2" spans="1:29" ht="15" customHeight="1" x14ac:dyDescent="0.15">
      <c r="V2" s="37">
        <v>45838</v>
      </c>
      <c r="W2" s="37"/>
      <c r="X2" s="30" t="s">
        <v>42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2"/>
      <c r="F3" s="4" t="s">
        <v>0</v>
      </c>
      <c r="G3" s="5" t="s">
        <v>1</v>
      </c>
      <c r="H3" s="5" t="s">
        <v>2</v>
      </c>
      <c r="I3" s="5" t="s">
        <v>3</v>
      </c>
      <c r="J3" s="22"/>
      <c r="K3" s="4" t="s">
        <v>0</v>
      </c>
      <c r="L3" s="5" t="s">
        <v>1</v>
      </c>
      <c r="M3" s="5" t="s">
        <v>2</v>
      </c>
      <c r="N3" s="5" t="s">
        <v>3</v>
      </c>
      <c r="O3" s="22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34</v>
      </c>
      <c r="C4" s="10">
        <v>15</v>
      </c>
      <c r="D4" s="10">
        <v>49</v>
      </c>
      <c r="E4" s="3"/>
      <c r="F4" s="7">
        <v>30</v>
      </c>
      <c r="G4" s="10">
        <v>53</v>
      </c>
      <c r="H4" s="10">
        <v>44</v>
      </c>
      <c r="I4" s="10">
        <v>97</v>
      </c>
      <c r="J4" s="3"/>
      <c r="K4" s="7">
        <v>60</v>
      </c>
      <c r="L4" s="10">
        <v>103</v>
      </c>
      <c r="M4" s="10">
        <v>116</v>
      </c>
      <c r="N4" s="10">
        <v>219</v>
      </c>
      <c r="O4" s="3"/>
      <c r="P4" s="7">
        <v>90</v>
      </c>
      <c r="Q4" s="10">
        <v>61</v>
      </c>
      <c r="R4" s="10">
        <v>145</v>
      </c>
      <c r="S4" s="10">
        <v>206</v>
      </c>
      <c r="U4" s="4" t="s">
        <v>4</v>
      </c>
      <c r="V4" s="15">
        <f>SUM(B9,B15,B21)</f>
        <v>759</v>
      </c>
      <c r="W4" s="15">
        <f>SUM(C9,C15,C21)</f>
        <v>659</v>
      </c>
      <c r="X4" s="15">
        <f>SUM(V4:W4)</f>
        <v>1418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28</v>
      </c>
      <c r="C5" s="10">
        <v>30</v>
      </c>
      <c r="D5" s="10">
        <v>58</v>
      </c>
      <c r="E5" s="3"/>
      <c r="F5" s="7">
        <v>31</v>
      </c>
      <c r="G5" s="10">
        <v>73</v>
      </c>
      <c r="H5" s="10">
        <v>61</v>
      </c>
      <c r="I5" s="10">
        <v>134</v>
      </c>
      <c r="J5" s="3"/>
      <c r="K5" s="7">
        <v>61</v>
      </c>
      <c r="L5" s="10">
        <v>118</v>
      </c>
      <c r="M5" s="10">
        <v>124</v>
      </c>
      <c r="N5" s="10">
        <v>242</v>
      </c>
      <c r="O5" s="3"/>
      <c r="P5" s="7">
        <v>91</v>
      </c>
      <c r="Q5" s="10">
        <v>48</v>
      </c>
      <c r="R5" s="10">
        <v>134</v>
      </c>
      <c r="S5" s="10">
        <v>182</v>
      </c>
      <c r="U5" s="4" t="s">
        <v>5</v>
      </c>
      <c r="V5" s="15">
        <f>SUM(B27,B33,B39,G9,G15,G21,G27,G33,G39,L9)</f>
        <v>4081</v>
      </c>
      <c r="W5" s="15">
        <f>SUM(C27,C33,C39,H9,H15,H21,H27,H33,H39,M9)</f>
        <v>3892</v>
      </c>
      <c r="X5" s="15">
        <f>SUM(V5:W5)</f>
        <v>7973</v>
      </c>
      <c r="Y5" s="2"/>
      <c r="Z5" s="4" t="s">
        <v>25</v>
      </c>
      <c r="AA5" s="10">
        <v>457</v>
      </c>
      <c r="AB5" s="10">
        <v>413</v>
      </c>
      <c r="AC5" s="10">
        <v>870</v>
      </c>
    </row>
    <row r="6" spans="1:29" ht="15" customHeight="1" x14ac:dyDescent="0.15">
      <c r="A6" s="7">
        <v>2</v>
      </c>
      <c r="B6" s="10">
        <v>34</v>
      </c>
      <c r="C6" s="10">
        <v>31</v>
      </c>
      <c r="D6" s="10">
        <v>65</v>
      </c>
      <c r="E6" s="3"/>
      <c r="F6" s="7">
        <v>32</v>
      </c>
      <c r="G6" s="10">
        <v>53</v>
      </c>
      <c r="H6" s="10">
        <v>43</v>
      </c>
      <c r="I6" s="10">
        <v>96</v>
      </c>
      <c r="J6" s="3"/>
      <c r="K6" s="7">
        <v>62</v>
      </c>
      <c r="L6" s="10">
        <v>120</v>
      </c>
      <c r="M6" s="10">
        <v>117</v>
      </c>
      <c r="N6" s="10">
        <v>237</v>
      </c>
      <c r="O6" s="3"/>
      <c r="P6" s="7">
        <v>92</v>
      </c>
      <c r="Q6" s="10">
        <v>49</v>
      </c>
      <c r="R6" s="10">
        <v>114</v>
      </c>
      <c r="S6" s="10">
        <v>163</v>
      </c>
      <c r="U6" s="8" t="s">
        <v>6</v>
      </c>
      <c r="V6" s="15">
        <f>SUM(L15,L21)</f>
        <v>1790</v>
      </c>
      <c r="W6" s="15">
        <f>SUM(M15,M21)</f>
        <v>1773</v>
      </c>
      <c r="X6" s="15">
        <f>SUM(V6:W6)</f>
        <v>3563</v>
      </c>
      <c r="Z6" s="23" t="s">
        <v>26</v>
      </c>
      <c r="AA6" s="10">
        <v>2386</v>
      </c>
      <c r="AB6" s="10">
        <v>2330</v>
      </c>
      <c r="AC6" s="10">
        <v>4716</v>
      </c>
    </row>
    <row r="7" spans="1:29" ht="15" customHeight="1" x14ac:dyDescent="0.15">
      <c r="A7" s="7">
        <v>3</v>
      </c>
      <c r="B7" s="10">
        <v>27</v>
      </c>
      <c r="C7" s="10">
        <v>33</v>
      </c>
      <c r="D7" s="10">
        <v>60</v>
      </c>
      <c r="E7" s="3"/>
      <c r="F7" s="7">
        <v>33</v>
      </c>
      <c r="G7" s="10">
        <v>60</v>
      </c>
      <c r="H7" s="10">
        <v>42</v>
      </c>
      <c r="I7" s="10">
        <v>102</v>
      </c>
      <c r="J7" s="3"/>
      <c r="K7" s="7">
        <v>63</v>
      </c>
      <c r="L7" s="10">
        <v>120</v>
      </c>
      <c r="M7" s="10">
        <v>131</v>
      </c>
      <c r="N7" s="10">
        <v>251</v>
      </c>
      <c r="O7" s="3"/>
      <c r="P7" s="7">
        <v>93</v>
      </c>
      <c r="Q7" s="10">
        <v>38</v>
      </c>
      <c r="R7" s="10">
        <v>99</v>
      </c>
      <c r="S7" s="10">
        <v>137</v>
      </c>
      <c r="U7" s="4" t="s">
        <v>7</v>
      </c>
      <c r="V7" s="15">
        <f>SUM(L27,L33,L39,Q9,Q15,Q21,Q27,Q33,Q39)</f>
        <v>2206</v>
      </c>
      <c r="W7" s="15">
        <f>SUM(M27,M33,M39,R9,R15,R21,R27,R33,R39)</f>
        <v>3507</v>
      </c>
      <c r="X7" s="15">
        <f>SUM(V7:W7)</f>
        <v>5713</v>
      </c>
      <c r="Z7" s="4" t="s">
        <v>31</v>
      </c>
      <c r="AA7" s="10">
        <v>1003</v>
      </c>
      <c r="AB7" s="10">
        <v>1010</v>
      </c>
      <c r="AC7" s="10">
        <v>2013</v>
      </c>
    </row>
    <row r="8" spans="1:29" ht="15" customHeight="1" x14ac:dyDescent="0.15">
      <c r="A8" s="7">
        <v>4</v>
      </c>
      <c r="B8" s="10">
        <v>58</v>
      </c>
      <c r="C8" s="10">
        <v>38</v>
      </c>
      <c r="D8" s="10">
        <v>96</v>
      </c>
      <c r="E8" s="3"/>
      <c r="F8" s="7">
        <v>34</v>
      </c>
      <c r="G8" s="10">
        <v>55</v>
      </c>
      <c r="H8" s="10">
        <v>49</v>
      </c>
      <c r="I8" s="10">
        <v>104</v>
      </c>
      <c r="J8" s="3"/>
      <c r="K8" s="7">
        <v>64</v>
      </c>
      <c r="L8" s="10">
        <v>142</v>
      </c>
      <c r="M8" s="10">
        <v>147</v>
      </c>
      <c r="N8" s="10">
        <v>289</v>
      </c>
      <c r="O8" s="3"/>
      <c r="P8" s="7">
        <v>94</v>
      </c>
      <c r="Q8" s="10">
        <v>35</v>
      </c>
      <c r="R8" s="10">
        <v>107</v>
      </c>
      <c r="S8" s="10">
        <v>142</v>
      </c>
      <c r="U8" s="17" t="s">
        <v>3</v>
      </c>
      <c r="V8" s="12">
        <f>SUM(V4:V7)</f>
        <v>8836</v>
      </c>
      <c r="W8" s="12">
        <f>SUM(W4:W7)</f>
        <v>9831</v>
      </c>
      <c r="X8" s="12">
        <f>SUM(X4:X7)</f>
        <v>18667</v>
      </c>
      <c r="Z8" s="4" t="s">
        <v>7</v>
      </c>
      <c r="AA8" s="10">
        <v>1352</v>
      </c>
      <c r="AB8" s="10">
        <v>2124</v>
      </c>
      <c r="AC8" s="10">
        <v>3476</v>
      </c>
    </row>
    <row r="9" spans="1:29" ht="15" customHeight="1" x14ac:dyDescent="0.15">
      <c r="A9" s="7"/>
      <c r="B9" s="11">
        <v>181</v>
      </c>
      <c r="C9" s="11">
        <v>147</v>
      </c>
      <c r="D9" s="11">
        <v>328</v>
      </c>
      <c r="E9" s="3"/>
      <c r="F9" s="7"/>
      <c r="G9" s="11">
        <v>294</v>
      </c>
      <c r="H9" s="11">
        <v>239</v>
      </c>
      <c r="I9" s="11">
        <v>533</v>
      </c>
      <c r="J9" s="3"/>
      <c r="K9" s="7"/>
      <c r="L9" s="12">
        <v>603</v>
      </c>
      <c r="M9" s="12">
        <v>635</v>
      </c>
      <c r="N9" s="12">
        <v>1238</v>
      </c>
      <c r="O9" s="3"/>
      <c r="P9" s="7"/>
      <c r="Q9" s="11">
        <v>231</v>
      </c>
      <c r="R9" s="11">
        <v>599</v>
      </c>
      <c r="S9" s="11">
        <v>830</v>
      </c>
      <c r="U9" s="4" t="s">
        <v>8</v>
      </c>
      <c r="V9" s="15">
        <f>SUM(G21,G27,G33,G39,L9)</f>
        <v>2530</v>
      </c>
      <c r="W9" s="15">
        <f>SUM(H21,H27,H33,H39,M9)</f>
        <v>2450</v>
      </c>
      <c r="X9" s="15">
        <f t="shared" ref="X9:X20" si="0">SUM(V9:W9)</f>
        <v>4980</v>
      </c>
      <c r="Z9" s="9" t="s">
        <v>24</v>
      </c>
      <c r="AA9" s="11">
        <f t="shared" ref="AA9:AB9" si="1">SUM(AA5:AA8)</f>
        <v>5198</v>
      </c>
      <c r="AB9" s="11">
        <f t="shared" si="1"/>
        <v>5877</v>
      </c>
      <c r="AC9" s="11">
        <f>SUM(AC5:AC8)</f>
        <v>11075</v>
      </c>
    </row>
    <row r="10" spans="1:29" ht="15" customHeight="1" x14ac:dyDescent="0.15">
      <c r="A10" s="7">
        <v>5</v>
      </c>
      <c r="B10" s="10">
        <v>49</v>
      </c>
      <c r="C10" s="10">
        <v>39</v>
      </c>
      <c r="D10" s="10">
        <v>88</v>
      </c>
      <c r="E10" s="3"/>
      <c r="F10" s="7">
        <v>35</v>
      </c>
      <c r="G10" s="10">
        <v>57</v>
      </c>
      <c r="H10" s="10">
        <v>37</v>
      </c>
      <c r="I10" s="10">
        <v>94</v>
      </c>
      <c r="J10" s="3"/>
      <c r="K10" s="7">
        <v>65</v>
      </c>
      <c r="L10" s="10">
        <v>148</v>
      </c>
      <c r="M10" s="10">
        <v>152</v>
      </c>
      <c r="N10" s="10">
        <v>300</v>
      </c>
      <c r="O10" s="3"/>
      <c r="P10" s="7">
        <v>95</v>
      </c>
      <c r="Q10" s="10">
        <v>27</v>
      </c>
      <c r="R10" s="10">
        <v>69</v>
      </c>
      <c r="S10" s="10">
        <v>96</v>
      </c>
      <c r="U10" s="4" t="s">
        <v>9</v>
      </c>
      <c r="V10" s="15">
        <f>SUM(G21,G27,G33,G39,L9,L15,L21,L27,L33,L39,Q9,Q15,Q21,Q27,Q33,Q39)</f>
        <v>6526</v>
      </c>
      <c r="W10" s="15">
        <f>SUM(H21,H27,H33,H39,M9,M15,M21,M27,M33,M39,R9,R15,R21,R27,R33,R39)</f>
        <v>7730</v>
      </c>
      <c r="X10" s="15">
        <f t="shared" si="0"/>
        <v>14256</v>
      </c>
      <c r="Z10" s="6" t="s">
        <v>28</v>
      </c>
    </row>
    <row r="11" spans="1:29" ht="15" customHeight="1" x14ac:dyDescent="0.15">
      <c r="A11" s="7">
        <v>6</v>
      </c>
      <c r="B11" s="10">
        <v>44</v>
      </c>
      <c r="C11" s="10">
        <v>34</v>
      </c>
      <c r="D11" s="10">
        <v>78</v>
      </c>
      <c r="E11" s="3"/>
      <c r="F11" s="7">
        <v>36</v>
      </c>
      <c r="G11" s="10">
        <v>64</v>
      </c>
      <c r="H11" s="10">
        <v>60</v>
      </c>
      <c r="I11" s="10">
        <v>124</v>
      </c>
      <c r="J11" s="3"/>
      <c r="K11" s="7">
        <v>66</v>
      </c>
      <c r="L11" s="10">
        <v>170</v>
      </c>
      <c r="M11" s="10">
        <v>163</v>
      </c>
      <c r="N11" s="10">
        <v>333</v>
      </c>
      <c r="O11" s="3"/>
      <c r="P11" s="7">
        <v>96</v>
      </c>
      <c r="Q11" s="10">
        <v>22</v>
      </c>
      <c r="R11" s="10">
        <v>69</v>
      </c>
      <c r="S11" s="10">
        <v>91</v>
      </c>
      <c r="U11" s="4" t="s">
        <v>10</v>
      </c>
      <c r="V11" s="15">
        <f>SUM(,G33,G39,L9,L15,L21,L27,L33,L39,Q9,Q15,Q21,Q27,Q33,Q39)</f>
        <v>5572</v>
      </c>
      <c r="W11" s="15">
        <f>SUM(,H33,H39,M9,M15,M21,M27,M33,M39,R9,R15,R21,R27,R33,R39)</f>
        <v>6872</v>
      </c>
      <c r="X11" s="15">
        <f t="shared" si="0"/>
        <v>12444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55</v>
      </c>
      <c r="C12" s="10">
        <v>47</v>
      </c>
      <c r="D12" s="10">
        <v>102</v>
      </c>
      <c r="E12" s="3"/>
      <c r="F12" s="7">
        <v>37</v>
      </c>
      <c r="G12" s="10">
        <v>73</v>
      </c>
      <c r="H12" s="10">
        <v>69</v>
      </c>
      <c r="I12" s="10">
        <v>142</v>
      </c>
      <c r="J12" s="3"/>
      <c r="K12" s="7">
        <v>67</v>
      </c>
      <c r="L12" s="10">
        <v>141</v>
      </c>
      <c r="M12" s="10">
        <v>167</v>
      </c>
      <c r="N12" s="10">
        <v>308</v>
      </c>
      <c r="O12" s="3"/>
      <c r="P12" s="7">
        <v>97</v>
      </c>
      <c r="Q12" s="10">
        <v>10</v>
      </c>
      <c r="R12" s="10">
        <v>42</v>
      </c>
      <c r="S12" s="10">
        <v>52</v>
      </c>
      <c r="U12" s="4" t="s">
        <v>11</v>
      </c>
      <c r="V12" s="15">
        <f>SUM(L9,L15,L21,L27,L33,L39,Q9,Q15,Q21,Q27,Q33,Q39)</f>
        <v>4599</v>
      </c>
      <c r="W12" s="15">
        <f>SUM(M9,M15,M21,M27,M33,M39,R9,R15,R21,R27,R33,R39)</f>
        <v>5915</v>
      </c>
      <c r="X12" s="15">
        <f t="shared" si="0"/>
        <v>10514</v>
      </c>
      <c r="Z12" s="4" t="s">
        <v>25</v>
      </c>
      <c r="AA12" s="10">
        <v>126</v>
      </c>
      <c r="AB12" s="10">
        <v>78</v>
      </c>
      <c r="AC12" s="10">
        <v>204</v>
      </c>
    </row>
    <row r="13" spans="1:29" ht="15" customHeight="1" x14ac:dyDescent="0.15">
      <c r="A13" s="7">
        <v>8</v>
      </c>
      <c r="B13" s="10">
        <v>58</v>
      </c>
      <c r="C13" s="10">
        <v>50</v>
      </c>
      <c r="D13" s="10">
        <v>108</v>
      </c>
      <c r="E13" s="3"/>
      <c r="F13" s="7">
        <v>38</v>
      </c>
      <c r="G13" s="10">
        <v>73</v>
      </c>
      <c r="H13" s="10">
        <v>87</v>
      </c>
      <c r="I13" s="10">
        <v>160</v>
      </c>
      <c r="J13" s="3"/>
      <c r="K13" s="7">
        <v>68</v>
      </c>
      <c r="L13" s="10">
        <v>172</v>
      </c>
      <c r="M13" s="10">
        <v>159</v>
      </c>
      <c r="N13" s="10">
        <v>331</v>
      </c>
      <c r="O13" s="3"/>
      <c r="P13" s="7">
        <v>98</v>
      </c>
      <c r="Q13" s="10">
        <v>10</v>
      </c>
      <c r="R13" s="10">
        <v>28</v>
      </c>
      <c r="S13" s="10">
        <v>38</v>
      </c>
      <c r="U13" s="9" t="s">
        <v>12</v>
      </c>
      <c r="V13" s="12">
        <f>SUM(L15,L21,L27,L33,L39,Q9,Q15,Q21,Q27,Q33,Q39)</f>
        <v>3996</v>
      </c>
      <c r="W13" s="12">
        <f>SUM(M15,M21,M27,M33,M39,R9,R15,R21,R27,R33,R39)</f>
        <v>5280</v>
      </c>
      <c r="X13" s="12">
        <f t="shared" si="0"/>
        <v>9276</v>
      </c>
      <c r="Z13" s="23" t="s">
        <v>26</v>
      </c>
      <c r="AA13" s="10">
        <v>532</v>
      </c>
      <c r="AB13" s="10">
        <v>565</v>
      </c>
      <c r="AC13" s="10">
        <v>1097</v>
      </c>
    </row>
    <row r="14" spans="1:29" ht="15" customHeight="1" x14ac:dyDescent="0.15">
      <c r="A14" s="7">
        <v>9</v>
      </c>
      <c r="B14" s="10">
        <v>54</v>
      </c>
      <c r="C14" s="10">
        <v>44</v>
      </c>
      <c r="D14" s="10">
        <v>98</v>
      </c>
      <c r="E14" s="3"/>
      <c r="F14" s="7">
        <v>39</v>
      </c>
      <c r="G14" s="10">
        <v>76</v>
      </c>
      <c r="H14" s="10">
        <v>78</v>
      </c>
      <c r="I14" s="10">
        <v>154</v>
      </c>
      <c r="J14" s="3"/>
      <c r="K14" s="7">
        <v>69</v>
      </c>
      <c r="L14" s="10">
        <v>171</v>
      </c>
      <c r="M14" s="10">
        <v>195</v>
      </c>
      <c r="N14" s="10">
        <v>366</v>
      </c>
      <c r="O14" s="3"/>
      <c r="P14" s="7">
        <v>99</v>
      </c>
      <c r="Q14" s="10">
        <v>5</v>
      </c>
      <c r="R14" s="10">
        <v>36</v>
      </c>
      <c r="S14" s="10">
        <v>41</v>
      </c>
      <c r="U14" s="4" t="s">
        <v>13</v>
      </c>
      <c r="V14" s="15">
        <f>SUM(L21,L27,L33,L39,Q9,Q15,Q21,Q27,Q33,Q39)</f>
        <v>3194</v>
      </c>
      <c r="W14" s="15">
        <f>SUM(M21,M27,M33,M39,R9,R15,R21,R27,R33,R39)</f>
        <v>4444</v>
      </c>
      <c r="X14" s="15">
        <f t="shared" si="0"/>
        <v>7638</v>
      </c>
      <c r="Z14" s="4" t="s">
        <v>31</v>
      </c>
      <c r="AA14" s="10">
        <v>245</v>
      </c>
      <c r="AB14" s="10">
        <v>256</v>
      </c>
      <c r="AC14" s="10">
        <v>501</v>
      </c>
    </row>
    <row r="15" spans="1:29" ht="15" customHeight="1" x14ac:dyDescent="0.15">
      <c r="A15" s="7"/>
      <c r="B15" s="11">
        <v>260</v>
      </c>
      <c r="C15" s="11">
        <v>214</v>
      </c>
      <c r="D15" s="11">
        <v>474</v>
      </c>
      <c r="E15" s="3"/>
      <c r="F15" s="7"/>
      <c r="G15" s="11">
        <v>343</v>
      </c>
      <c r="H15" s="11">
        <v>331</v>
      </c>
      <c r="I15" s="11">
        <v>674</v>
      </c>
      <c r="J15" s="3"/>
      <c r="K15" s="7"/>
      <c r="L15" s="11">
        <v>802</v>
      </c>
      <c r="M15" s="11">
        <v>836</v>
      </c>
      <c r="N15" s="11">
        <v>1638</v>
      </c>
      <c r="O15" s="3"/>
      <c r="P15" s="7"/>
      <c r="Q15" s="11">
        <v>74</v>
      </c>
      <c r="R15" s="11">
        <v>244</v>
      </c>
      <c r="S15" s="11">
        <v>318</v>
      </c>
      <c r="U15" s="4" t="s">
        <v>14</v>
      </c>
      <c r="V15" s="15">
        <f>SUM(L27,L33,L39,Q9,Q15,Q21,Q27,Q33,Q39)</f>
        <v>2206</v>
      </c>
      <c r="W15" s="15">
        <f>SUM(M27,M33,M39,R9,R15,R21,R27,R33,R39)</f>
        <v>3507</v>
      </c>
      <c r="X15" s="15">
        <f t="shared" si="0"/>
        <v>5713</v>
      </c>
      <c r="Z15" s="4" t="s">
        <v>7</v>
      </c>
      <c r="AA15" s="10">
        <v>267</v>
      </c>
      <c r="AB15" s="10">
        <v>428</v>
      </c>
      <c r="AC15" s="10">
        <v>695</v>
      </c>
    </row>
    <row r="16" spans="1:29" ht="15" customHeight="1" x14ac:dyDescent="0.15">
      <c r="A16" s="7">
        <v>10</v>
      </c>
      <c r="B16" s="10">
        <v>64</v>
      </c>
      <c r="C16" s="10">
        <v>67</v>
      </c>
      <c r="D16" s="10">
        <v>131</v>
      </c>
      <c r="E16" s="3"/>
      <c r="F16" s="7">
        <v>40</v>
      </c>
      <c r="G16" s="10">
        <v>99</v>
      </c>
      <c r="H16" s="10">
        <v>80</v>
      </c>
      <c r="I16" s="10">
        <v>179</v>
      </c>
      <c r="J16" s="3"/>
      <c r="K16" s="7">
        <v>70</v>
      </c>
      <c r="L16" s="10">
        <v>172</v>
      </c>
      <c r="M16" s="10">
        <v>191</v>
      </c>
      <c r="N16" s="10">
        <v>363</v>
      </c>
      <c r="O16" s="3"/>
      <c r="P16" s="7">
        <v>100</v>
      </c>
      <c r="Q16" s="10">
        <v>5</v>
      </c>
      <c r="R16" s="10">
        <v>21</v>
      </c>
      <c r="S16" s="10">
        <v>26</v>
      </c>
      <c r="U16" s="4" t="s">
        <v>15</v>
      </c>
      <c r="V16" s="15">
        <f>SUM(L33,L39,Q9,Q15,Q21,Q27,Q33,Q39)</f>
        <v>1269</v>
      </c>
      <c r="W16" s="15">
        <f>SUM(M33,M39,R9,R15,R21,R27,R33,R39)</f>
        <v>2536</v>
      </c>
      <c r="X16" s="15">
        <f t="shared" si="0"/>
        <v>3805</v>
      </c>
      <c r="Z16" s="9" t="s">
        <v>24</v>
      </c>
      <c r="AA16" s="11">
        <f t="shared" ref="AA16:AB16" si="2">SUM(AA12:AA15)</f>
        <v>1170</v>
      </c>
      <c r="AB16" s="11">
        <f t="shared" si="2"/>
        <v>1327</v>
      </c>
      <c r="AC16" s="11">
        <f>SUM(AC12:AC15)</f>
        <v>2497</v>
      </c>
    </row>
    <row r="17" spans="1:29" ht="15" customHeight="1" x14ac:dyDescent="0.15">
      <c r="A17" s="7">
        <v>11</v>
      </c>
      <c r="B17" s="10">
        <v>57</v>
      </c>
      <c r="C17" s="10">
        <v>56</v>
      </c>
      <c r="D17" s="10">
        <v>113</v>
      </c>
      <c r="E17" s="3"/>
      <c r="F17" s="7">
        <v>41</v>
      </c>
      <c r="G17" s="10">
        <v>91</v>
      </c>
      <c r="H17" s="10">
        <v>90</v>
      </c>
      <c r="I17" s="10">
        <v>181</v>
      </c>
      <c r="J17" s="3"/>
      <c r="K17" s="7">
        <v>71</v>
      </c>
      <c r="L17" s="10">
        <v>201</v>
      </c>
      <c r="M17" s="10">
        <v>153</v>
      </c>
      <c r="N17" s="10">
        <v>354</v>
      </c>
      <c r="O17" s="3"/>
      <c r="P17" s="7">
        <v>101</v>
      </c>
      <c r="Q17" s="10">
        <v>2</v>
      </c>
      <c r="R17" s="10">
        <v>11</v>
      </c>
      <c r="S17" s="10">
        <v>13</v>
      </c>
      <c r="U17" s="4" t="s">
        <v>16</v>
      </c>
      <c r="V17" s="15">
        <f>SUM(L39,Q9,Q15,Q21,Q27,Q33,Q39)</f>
        <v>743</v>
      </c>
      <c r="W17" s="15">
        <f>SUM(M39,R9,R15,R21,R27,R33,R39)</f>
        <v>1697</v>
      </c>
      <c r="X17" s="15">
        <f t="shared" si="0"/>
        <v>2440</v>
      </c>
      <c r="Z17" s="6" t="s">
        <v>29</v>
      </c>
    </row>
    <row r="18" spans="1:29" ht="15" customHeight="1" x14ac:dyDescent="0.15">
      <c r="A18" s="7">
        <v>12</v>
      </c>
      <c r="B18" s="10">
        <v>62</v>
      </c>
      <c r="C18" s="10">
        <v>62</v>
      </c>
      <c r="D18" s="10">
        <v>124</v>
      </c>
      <c r="E18" s="3"/>
      <c r="F18" s="7">
        <v>42</v>
      </c>
      <c r="G18" s="10">
        <v>84</v>
      </c>
      <c r="H18" s="10">
        <v>77</v>
      </c>
      <c r="I18" s="10">
        <v>161</v>
      </c>
      <c r="J18" s="3"/>
      <c r="K18" s="7">
        <v>72</v>
      </c>
      <c r="L18" s="10">
        <v>197</v>
      </c>
      <c r="M18" s="10">
        <v>214</v>
      </c>
      <c r="N18" s="13">
        <v>411</v>
      </c>
      <c r="O18" s="3"/>
      <c r="P18" s="7">
        <v>102</v>
      </c>
      <c r="Q18" s="10">
        <v>1</v>
      </c>
      <c r="R18" s="10">
        <v>8</v>
      </c>
      <c r="S18" s="10">
        <v>9</v>
      </c>
      <c r="U18" s="4" t="s">
        <v>17</v>
      </c>
      <c r="V18" s="15">
        <f>SUM(Q9,Q15,Q21,Q27,Q33,Q39)</f>
        <v>313</v>
      </c>
      <c r="W18" s="15">
        <f>SUM(R9,R15,R21,R27,R33,R39)</f>
        <v>894</v>
      </c>
      <c r="X18" s="15">
        <f t="shared" si="0"/>
        <v>1207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65</v>
      </c>
      <c r="C19" s="10">
        <v>45</v>
      </c>
      <c r="D19" s="10">
        <v>110</v>
      </c>
      <c r="E19" s="3"/>
      <c r="F19" s="7">
        <v>43</v>
      </c>
      <c r="G19" s="10">
        <v>90</v>
      </c>
      <c r="H19" s="10">
        <v>90</v>
      </c>
      <c r="I19" s="10">
        <v>180</v>
      </c>
      <c r="J19" s="3"/>
      <c r="K19" s="7">
        <v>73</v>
      </c>
      <c r="L19" s="10">
        <v>197</v>
      </c>
      <c r="M19" s="10">
        <v>183</v>
      </c>
      <c r="N19" s="10">
        <v>380</v>
      </c>
      <c r="O19" s="3"/>
      <c r="P19" s="7">
        <v>103</v>
      </c>
      <c r="Q19" s="10">
        <v>0</v>
      </c>
      <c r="R19" s="10">
        <v>5</v>
      </c>
      <c r="S19" s="10">
        <v>5</v>
      </c>
      <c r="U19" s="4" t="s">
        <v>18</v>
      </c>
      <c r="V19" s="15">
        <f>SUM(Q15,Q21,Q27,Q33,Q39)</f>
        <v>82</v>
      </c>
      <c r="W19" s="15">
        <f>SUM(R15,R21,R27,R33,R39)</f>
        <v>295</v>
      </c>
      <c r="X19" s="15">
        <f t="shared" si="0"/>
        <v>377</v>
      </c>
      <c r="Z19" s="4" t="s">
        <v>25</v>
      </c>
      <c r="AA19" s="10">
        <v>111</v>
      </c>
      <c r="AB19" s="10">
        <v>102</v>
      </c>
      <c r="AC19" s="10">
        <v>213</v>
      </c>
    </row>
    <row r="20" spans="1:29" ht="15" customHeight="1" x14ac:dyDescent="0.15">
      <c r="A20" s="7">
        <v>14</v>
      </c>
      <c r="B20" s="10">
        <v>70</v>
      </c>
      <c r="C20" s="10">
        <v>68</v>
      </c>
      <c r="D20" s="10">
        <v>138</v>
      </c>
      <c r="E20" s="3"/>
      <c r="F20" s="7">
        <v>44</v>
      </c>
      <c r="G20" s="10">
        <v>77</v>
      </c>
      <c r="H20" s="10">
        <v>82</v>
      </c>
      <c r="I20" s="10">
        <v>159</v>
      </c>
      <c r="J20" s="3"/>
      <c r="K20" s="7">
        <v>74</v>
      </c>
      <c r="L20" s="10">
        <v>221</v>
      </c>
      <c r="M20" s="10">
        <v>196</v>
      </c>
      <c r="N20" s="10">
        <v>417</v>
      </c>
      <c r="O20" s="3"/>
      <c r="P20" s="7">
        <v>104</v>
      </c>
      <c r="Q20" s="10">
        <v>0</v>
      </c>
      <c r="R20" s="10">
        <v>4</v>
      </c>
      <c r="S20" s="10">
        <v>4</v>
      </c>
      <c r="U20" s="4" t="s">
        <v>19</v>
      </c>
      <c r="V20" s="15">
        <f>SUM(Q21,Q27,Q33,Q39)</f>
        <v>8</v>
      </c>
      <c r="W20" s="15">
        <f>SUM(R21,R27,R33,R39)</f>
        <v>51</v>
      </c>
      <c r="X20" s="15">
        <f t="shared" si="0"/>
        <v>59</v>
      </c>
      <c r="Z20" s="23" t="s">
        <v>26</v>
      </c>
      <c r="AA20" s="10">
        <v>790</v>
      </c>
      <c r="AB20" s="10">
        <v>644</v>
      </c>
      <c r="AC20" s="10">
        <v>1434</v>
      </c>
    </row>
    <row r="21" spans="1:29" ht="15" customHeight="1" x14ac:dyDescent="0.15">
      <c r="A21" s="7"/>
      <c r="B21" s="11">
        <v>318</v>
      </c>
      <c r="C21" s="11">
        <v>298</v>
      </c>
      <c r="D21" s="11">
        <v>616</v>
      </c>
      <c r="E21" s="3"/>
      <c r="F21" s="7"/>
      <c r="G21" s="11">
        <v>441</v>
      </c>
      <c r="H21" s="11">
        <v>419</v>
      </c>
      <c r="I21" s="11">
        <v>860</v>
      </c>
      <c r="J21" s="3"/>
      <c r="K21" s="7"/>
      <c r="L21" s="12">
        <v>988</v>
      </c>
      <c r="M21" s="12">
        <v>937</v>
      </c>
      <c r="N21" s="12">
        <v>1925</v>
      </c>
      <c r="O21" s="3"/>
      <c r="P21" s="7"/>
      <c r="Q21" s="11">
        <v>8</v>
      </c>
      <c r="R21" s="11">
        <v>49</v>
      </c>
      <c r="S21" s="11">
        <v>57</v>
      </c>
      <c r="Z21" s="4" t="s">
        <v>31</v>
      </c>
      <c r="AA21" s="10">
        <v>330</v>
      </c>
      <c r="AB21" s="10">
        <v>317</v>
      </c>
      <c r="AC21" s="10">
        <v>647</v>
      </c>
    </row>
    <row r="22" spans="1:29" ht="15" customHeight="1" x14ac:dyDescent="0.15">
      <c r="A22" s="7">
        <v>15</v>
      </c>
      <c r="B22" s="10">
        <v>87</v>
      </c>
      <c r="C22" s="10">
        <v>64</v>
      </c>
      <c r="D22" s="10">
        <v>151</v>
      </c>
      <c r="E22" s="3"/>
      <c r="F22" s="7">
        <v>45</v>
      </c>
      <c r="G22" s="10">
        <v>87</v>
      </c>
      <c r="H22" s="10">
        <v>89</v>
      </c>
      <c r="I22" s="10">
        <v>176</v>
      </c>
      <c r="J22" s="3"/>
      <c r="K22" s="7">
        <v>75</v>
      </c>
      <c r="L22" s="10">
        <v>211</v>
      </c>
      <c r="M22" s="10">
        <v>230</v>
      </c>
      <c r="N22" s="10">
        <v>441</v>
      </c>
      <c r="O22" s="3"/>
      <c r="P22" s="7">
        <v>105</v>
      </c>
      <c r="Q22" s="10">
        <v>0</v>
      </c>
      <c r="R22" s="10">
        <v>2</v>
      </c>
      <c r="S22" s="10">
        <v>2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370</v>
      </c>
      <c r="AB22" s="10">
        <v>594</v>
      </c>
      <c r="AC22" s="10">
        <v>964</v>
      </c>
    </row>
    <row r="23" spans="1:29" ht="15" customHeight="1" x14ac:dyDescent="0.15">
      <c r="A23" s="7">
        <v>16</v>
      </c>
      <c r="B23" s="10">
        <v>79</v>
      </c>
      <c r="C23" s="10">
        <v>76</v>
      </c>
      <c r="D23" s="10">
        <v>155</v>
      </c>
      <c r="E23" s="3"/>
      <c r="F23" s="7">
        <v>46</v>
      </c>
      <c r="G23" s="10">
        <v>100</v>
      </c>
      <c r="H23" s="10">
        <v>87</v>
      </c>
      <c r="I23" s="10">
        <v>187</v>
      </c>
      <c r="J23" s="3"/>
      <c r="K23" s="7">
        <v>76</v>
      </c>
      <c r="L23" s="10">
        <v>256</v>
      </c>
      <c r="M23" s="10">
        <v>233</v>
      </c>
      <c r="N23" s="10">
        <v>489</v>
      </c>
      <c r="O23" s="3"/>
      <c r="P23" s="7">
        <v>106</v>
      </c>
      <c r="Q23" s="10">
        <v>0</v>
      </c>
      <c r="R23" s="10">
        <v>0</v>
      </c>
      <c r="S23" s="10">
        <v>0</v>
      </c>
      <c r="U23" s="4" t="s">
        <v>4</v>
      </c>
      <c r="V23" s="18">
        <f>V4/$V$8*100</f>
        <v>8.5898596650067915</v>
      </c>
      <c r="W23" s="18">
        <f>W4/$W$8*100</f>
        <v>6.7032855253789032</v>
      </c>
      <c r="X23" s="18">
        <f>X4/$X$8*100</f>
        <v>7.5962929233406546</v>
      </c>
      <c r="Z23" s="9" t="s">
        <v>24</v>
      </c>
      <c r="AA23" s="11">
        <f t="shared" ref="AA23:AB23" si="3">SUM(AA19:AA22)</f>
        <v>1601</v>
      </c>
      <c r="AB23" s="11">
        <f t="shared" si="3"/>
        <v>1657</v>
      </c>
      <c r="AC23" s="11">
        <f>SUM(AC19:AC22)</f>
        <v>3258</v>
      </c>
    </row>
    <row r="24" spans="1:29" ht="15" customHeight="1" x14ac:dyDescent="0.15">
      <c r="A24" s="7">
        <v>17</v>
      </c>
      <c r="B24" s="10">
        <v>74</v>
      </c>
      <c r="C24" s="10">
        <v>84</v>
      </c>
      <c r="D24" s="10">
        <v>158</v>
      </c>
      <c r="E24" s="3"/>
      <c r="F24" s="7">
        <v>47</v>
      </c>
      <c r="G24" s="10">
        <v>103</v>
      </c>
      <c r="H24" s="10">
        <v>88</v>
      </c>
      <c r="I24" s="10">
        <v>191</v>
      </c>
      <c r="J24" s="3"/>
      <c r="K24" s="7">
        <v>77</v>
      </c>
      <c r="L24" s="10">
        <v>215</v>
      </c>
      <c r="M24" s="10">
        <v>235</v>
      </c>
      <c r="N24" s="10">
        <v>450</v>
      </c>
      <c r="O24" s="3"/>
      <c r="P24" s="7">
        <v>107</v>
      </c>
      <c r="Q24" s="10">
        <v>0</v>
      </c>
      <c r="R24" s="10">
        <v>0</v>
      </c>
      <c r="S24" s="10">
        <v>0</v>
      </c>
      <c r="U24" s="4" t="s">
        <v>5</v>
      </c>
      <c r="V24" s="18">
        <f>V5/$V$8*100</f>
        <v>46.186057039384337</v>
      </c>
      <c r="W24" s="18">
        <f>W5/$W$8*100</f>
        <v>39.589055030007117</v>
      </c>
      <c r="X24" s="18">
        <f>X5/$X$8*100</f>
        <v>42.71173729040553</v>
      </c>
      <c r="Z24" s="6" t="s">
        <v>30</v>
      </c>
    </row>
    <row r="25" spans="1:29" ht="15" customHeight="1" x14ac:dyDescent="0.15">
      <c r="A25" s="7">
        <v>18</v>
      </c>
      <c r="B25" s="10">
        <v>71</v>
      </c>
      <c r="C25" s="10">
        <v>59</v>
      </c>
      <c r="D25" s="10">
        <v>130</v>
      </c>
      <c r="E25" s="3"/>
      <c r="F25" s="7">
        <v>48</v>
      </c>
      <c r="G25" s="10">
        <v>111</v>
      </c>
      <c r="H25" s="10">
        <v>91</v>
      </c>
      <c r="I25" s="10">
        <v>202</v>
      </c>
      <c r="J25" s="3"/>
      <c r="K25" s="7">
        <v>78</v>
      </c>
      <c r="L25" s="10">
        <v>181</v>
      </c>
      <c r="M25" s="10">
        <v>187</v>
      </c>
      <c r="N25" s="10">
        <v>368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8">
        <f>V6/$V$8*100</f>
        <v>20.258035310095064</v>
      </c>
      <c r="W25" s="18">
        <f>W6/$W$8*100</f>
        <v>18.034787915776626</v>
      </c>
      <c r="X25" s="18">
        <f>X6/$X$8*100</f>
        <v>19.087159157872179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58</v>
      </c>
      <c r="C26" s="10">
        <v>79</v>
      </c>
      <c r="D26" s="10">
        <v>137</v>
      </c>
      <c r="E26" s="3"/>
      <c r="F26" s="7">
        <v>49</v>
      </c>
      <c r="G26" s="10">
        <v>112</v>
      </c>
      <c r="H26" s="10">
        <v>84</v>
      </c>
      <c r="I26" s="10">
        <v>196</v>
      </c>
      <c r="J26" s="3"/>
      <c r="K26" s="7">
        <v>79</v>
      </c>
      <c r="L26" s="10">
        <v>74</v>
      </c>
      <c r="M26" s="10">
        <v>86</v>
      </c>
      <c r="N26" s="10">
        <v>160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8">
        <f>V7/$V$8*100</f>
        <v>24.966047985513807</v>
      </c>
      <c r="W26" s="18">
        <f>W7/$W$8*100</f>
        <v>35.672871528837355</v>
      </c>
      <c r="X26" s="18">
        <f>X7/$X$8*100</f>
        <v>30.604810628381635</v>
      </c>
      <c r="Z26" s="4" t="s">
        <v>25</v>
      </c>
      <c r="AA26" s="10">
        <v>65</v>
      </c>
      <c r="AB26" s="10">
        <v>66</v>
      </c>
      <c r="AC26" s="10">
        <v>131</v>
      </c>
    </row>
    <row r="27" spans="1:29" ht="15" customHeight="1" x14ac:dyDescent="0.15">
      <c r="A27" s="7"/>
      <c r="B27" s="11">
        <v>369</v>
      </c>
      <c r="C27" s="11">
        <v>362</v>
      </c>
      <c r="D27" s="11">
        <v>731</v>
      </c>
      <c r="E27" s="3"/>
      <c r="F27" s="7"/>
      <c r="G27" s="11">
        <v>513</v>
      </c>
      <c r="H27" s="11">
        <v>439</v>
      </c>
      <c r="I27" s="11">
        <v>952</v>
      </c>
      <c r="J27" s="3"/>
      <c r="K27" s="7"/>
      <c r="L27" s="11">
        <v>937</v>
      </c>
      <c r="M27" s="11">
        <v>971</v>
      </c>
      <c r="N27" s="11">
        <v>1908</v>
      </c>
      <c r="O27" s="3"/>
      <c r="P27" s="7"/>
      <c r="Q27" s="12">
        <v>0</v>
      </c>
      <c r="R27" s="12">
        <v>2</v>
      </c>
      <c r="S27" s="12">
        <v>2</v>
      </c>
      <c r="U27" s="17" t="s">
        <v>3</v>
      </c>
      <c r="V27" s="19">
        <f>SUM(V23:V26)</f>
        <v>100</v>
      </c>
      <c r="W27" s="19">
        <f>SUM(W23:W26)</f>
        <v>100</v>
      </c>
      <c r="X27" s="19">
        <f>SUM(X23:X26)</f>
        <v>100</v>
      </c>
      <c r="Z27" s="23" t="s">
        <v>26</v>
      </c>
      <c r="AA27" s="10">
        <v>373</v>
      </c>
      <c r="AB27" s="10">
        <v>353</v>
      </c>
      <c r="AC27" s="10">
        <v>726</v>
      </c>
    </row>
    <row r="28" spans="1:29" ht="15" customHeight="1" x14ac:dyDescent="0.15">
      <c r="A28" s="7">
        <v>20</v>
      </c>
      <c r="B28" s="10">
        <v>58</v>
      </c>
      <c r="C28" s="10">
        <v>54</v>
      </c>
      <c r="D28" s="10">
        <v>112</v>
      </c>
      <c r="E28" s="3"/>
      <c r="F28" s="7">
        <v>50</v>
      </c>
      <c r="G28" s="10">
        <v>111</v>
      </c>
      <c r="H28" s="10">
        <v>88</v>
      </c>
      <c r="I28" s="10">
        <v>199</v>
      </c>
      <c r="J28" s="3"/>
      <c r="K28" s="7">
        <v>80</v>
      </c>
      <c r="L28" s="10">
        <v>106</v>
      </c>
      <c r="M28" s="10">
        <v>147</v>
      </c>
      <c r="N28" s="10">
        <v>253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8">
        <f t="shared" ref="V28:V39" si="4">V9/$V$8*100</f>
        <v>28.632865550022636</v>
      </c>
      <c r="W28" s="18">
        <f t="shared" ref="W28:W39" si="5">W9/$W$8*100</f>
        <v>24.921167734716711</v>
      </c>
      <c r="X28" s="18">
        <f t="shared" ref="X28:X39" si="6">X9/$X$8*100</f>
        <v>26.67809503401725</v>
      </c>
      <c r="Z28" s="4" t="s">
        <v>31</v>
      </c>
      <c r="AA28" s="10">
        <v>212</v>
      </c>
      <c r="AB28" s="10">
        <v>190</v>
      </c>
      <c r="AC28" s="10">
        <v>402</v>
      </c>
    </row>
    <row r="29" spans="1:29" ht="15" customHeight="1" x14ac:dyDescent="0.15">
      <c r="A29" s="7">
        <v>21</v>
      </c>
      <c r="B29" s="10">
        <v>61</v>
      </c>
      <c r="C29" s="10">
        <v>56</v>
      </c>
      <c r="D29" s="10">
        <v>117</v>
      </c>
      <c r="E29" s="3"/>
      <c r="F29" s="7">
        <v>51</v>
      </c>
      <c r="G29" s="10">
        <v>97</v>
      </c>
      <c r="H29" s="10">
        <v>108</v>
      </c>
      <c r="I29" s="10">
        <v>205</v>
      </c>
      <c r="J29" s="3"/>
      <c r="K29" s="7">
        <v>81</v>
      </c>
      <c r="L29" s="10">
        <v>112</v>
      </c>
      <c r="M29" s="10">
        <v>188</v>
      </c>
      <c r="N29" s="10">
        <v>300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8">
        <f t="shared" si="4"/>
        <v>73.856948845631507</v>
      </c>
      <c r="W29" s="18">
        <f t="shared" si="5"/>
        <v>78.628827179330685</v>
      </c>
      <c r="X29" s="18">
        <f t="shared" si="6"/>
        <v>76.370064820271068</v>
      </c>
      <c r="Z29" s="4" t="s">
        <v>7</v>
      </c>
      <c r="AA29" s="10">
        <v>217</v>
      </c>
      <c r="AB29" s="10">
        <v>361</v>
      </c>
      <c r="AC29" s="10">
        <v>578</v>
      </c>
    </row>
    <row r="30" spans="1:29" ht="15" customHeight="1" x14ac:dyDescent="0.15">
      <c r="A30" s="7">
        <v>22</v>
      </c>
      <c r="B30" s="10">
        <v>53</v>
      </c>
      <c r="C30" s="10">
        <v>59</v>
      </c>
      <c r="D30" s="10">
        <v>112</v>
      </c>
      <c r="E30" s="3"/>
      <c r="F30" s="7">
        <v>52</v>
      </c>
      <c r="G30" s="10">
        <v>97</v>
      </c>
      <c r="H30" s="10">
        <v>91</v>
      </c>
      <c r="I30" s="10">
        <v>188</v>
      </c>
      <c r="J30" s="3"/>
      <c r="K30" s="7">
        <v>82</v>
      </c>
      <c r="L30" s="10">
        <v>108</v>
      </c>
      <c r="M30" s="10">
        <v>151</v>
      </c>
      <c r="N30" s="10">
        <v>259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8">
        <f t="shared" si="4"/>
        <v>63.060208239022188</v>
      </c>
      <c r="W30" s="18">
        <f t="shared" si="5"/>
        <v>69.901332519580919</v>
      </c>
      <c r="X30" s="18">
        <f t="shared" si="6"/>
        <v>66.663095301869618</v>
      </c>
      <c r="Z30" s="9" t="s">
        <v>24</v>
      </c>
      <c r="AA30" s="11">
        <f t="shared" ref="AA30:AB30" si="7">SUM(AA26:AA29)</f>
        <v>867</v>
      </c>
      <c r="AB30" s="11">
        <f t="shared" si="7"/>
        <v>970</v>
      </c>
      <c r="AC30" s="11">
        <f>SUM(AC26:AC29)</f>
        <v>1837</v>
      </c>
    </row>
    <row r="31" spans="1:29" ht="15" customHeight="1" x14ac:dyDescent="0.15">
      <c r="A31" s="7">
        <v>23</v>
      </c>
      <c r="B31" s="10">
        <v>46</v>
      </c>
      <c r="C31" s="10">
        <v>47</v>
      </c>
      <c r="D31" s="10">
        <v>93</v>
      </c>
      <c r="E31" s="3"/>
      <c r="F31" s="7">
        <v>53</v>
      </c>
      <c r="G31" s="10">
        <v>112</v>
      </c>
      <c r="H31" s="10">
        <v>100</v>
      </c>
      <c r="I31" s="10">
        <v>212</v>
      </c>
      <c r="J31" s="3"/>
      <c r="K31" s="7">
        <v>83</v>
      </c>
      <c r="L31" s="10">
        <v>100</v>
      </c>
      <c r="M31" s="10">
        <v>178</v>
      </c>
      <c r="N31" s="10">
        <v>278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8">
        <f t="shared" si="4"/>
        <v>52.048438207333639</v>
      </c>
      <c r="W31" s="18">
        <f t="shared" si="5"/>
        <v>60.166819245244632</v>
      </c>
      <c r="X31" s="18">
        <f t="shared" si="6"/>
        <v>56.323994214389032</v>
      </c>
      <c r="Z31" s="6"/>
    </row>
    <row r="32" spans="1:29" ht="15" customHeight="1" x14ac:dyDescent="0.15">
      <c r="A32" s="7">
        <v>24</v>
      </c>
      <c r="B32" s="10">
        <v>65</v>
      </c>
      <c r="C32" s="10">
        <v>49</v>
      </c>
      <c r="D32" s="10">
        <v>114</v>
      </c>
      <c r="E32" s="3"/>
      <c r="F32" s="7">
        <v>54</v>
      </c>
      <c r="G32" s="10">
        <v>90</v>
      </c>
      <c r="H32" s="10">
        <v>95</v>
      </c>
      <c r="I32" s="10">
        <v>185</v>
      </c>
      <c r="J32" s="3"/>
      <c r="K32" s="7">
        <v>84</v>
      </c>
      <c r="L32" s="10">
        <v>100</v>
      </c>
      <c r="M32" s="10">
        <v>175</v>
      </c>
      <c r="N32" s="10">
        <v>275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19">
        <f t="shared" si="4"/>
        <v>45.224083295608878</v>
      </c>
      <c r="W32" s="19">
        <f t="shared" si="5"/>
        <v>53.707659444613974</v>
      </c>
      <c r="X32" s="19">
        <f t="shared" si="6"/>
        <v>49.691969786253814</v>
      </c>
      <c r="Z32" s="6"/>
      <c r="AA32" s="25"/>
      <c r="AB32" s="24"/>
      <c r="AC32" s="24"/>
    </row>
    <row r="33" spans="1:29" ht="15" customHeight="1" x14ac:dyDescent="0.15">
      <c r="A33" s="7"/>
      <c r="B33" s="11">
        <v>283</v>
      </c>
      <c r="C33" s="11">
        <v>265</v>
      </c>
      <c r="D33" s="11">
        <v>548</v>
      </c>
      <c r="E33" s="3"/>
      <c r="F33" s="7"/>
      <c r="G33" s="11">
        <v>507</v>
      </c>
      <c r="H33" s="11">
        <v>482</v>
      </c>
      <c r="I33" s="11">
        <v>989</v>
      </c>
      <c r="J33" s="3"/>
      <c r="K33" s="7"/>
      <c r="L33" s="11">
        <v>526</v>
      </c>
      <c r="M33" s="11">
        <v>839</v>
      </c>
      <c r="N33" s="11">
        <v>1365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8">
        <f t="shared" si="4"/>
        <v>36.147578089633321</v>
      </c>
      <c r="W33" s="18">
        <f t="shared" si="5"/>
        <v>45.203946699216765</v>
      </c>
      <c r="X33" s="18">
        <f t="shared" si="6"/>
        <v>40.917126479884288</v>
      </c>
      <c r="Z33" s="6" t="s">
        <v>3</v>
      </c>
    </row>
    <row r="34" spans="1:29" ht="15" customHeight="1" x14ac:dyDescent="0.15">
      <c r="A34" s="7">
        <v>25</v>
      </c>
      <c r="B34" s="10">
        <v>61</v>
      </c>
      <c r="C34" s="10">
        <v>48</v>
      </c>
      <c r="D34" s="10">
        <v>109</v>
      </c>
      <c r="E34" s="3"/>
      <c r="F34" s="7">
        <v>55</v>
      </c>
      <c r="G34" s="10">
        <v>100</v>
      </c>
      <c r="H34" s="10">
        <v>82</v>
      </c>
      <c r="I34" s="10">
        <v>182</v>
      </c>
      <c r="J34" s="3"/>
      <c r="K34" s="7">
        <v>85</v>
      </c>
      <c r="L34" s="10">
        <v>82</v>
      </c>
      <c r="M34" s="10">
        <v>164</v>
      </c>
      <c r="N34" s="10">
        <v>246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8">
        <f t="shared" si="4"/>
        <v>24.966047985513807</v>
      </c>
      <c r="W34" s="18">
        <f t="shared" si="5"/>
        <v>35.672871528837355</v>
      </c>
      <c r="X34" s="18">
        <f t="shared" si="6"/>
        <v>30.604810628381635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52</v>
      </c>
      <c r="C35" s="10">
        <v>49</v>
      </c>
      <c r="D35" s="10">
        <v>101</v>
      </c>
      <c r="E35" s="3"/>
      <c r="F35" s="7">
        <v>56</v>
      </c>
      <c r="G35" s="10">
        <v>92</v>
      </c>
      <c r="H35" s="10">
        <v>91</v>
      </c>
      <c r="I35" s="10">
        <v>183</v>
      </c>
      <c r="J35" s="3"/>
      <c r="K35" s="7">
        <v>86</v>
      </c>
      <c r="L35" s="10">
        <v>81</v>
      </c>
      <c r="M35" s="10">
        <v>150</v>
      </c>
      <c r="N35" s="10">
        <v>231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8">
        <f t="shared" si="4"/>
        <v>14.361702127659576</v>
      </c>
      <c r="W35" s="18">
        <f t="shared" si="5"/>
        <v>25.795951581731259</v>
      </c>
      <c r="X35" s="18">
        <f t="shared" si="6"/>
        <v>20.383564579203941</v>
      </c>
      <c r="Z35" s="4" t="s">
        <v>25</v>
      </c>
      <c r="AA35" s="10">
        <f>SUM(AA5,AA12,AA19,AA26)</f>
        <v>759</v>
      </c>
      <c r="AB35" s="10">
        <f t="shared" ref="AA35:AB38" si="8">SUM(AB5,AB12,AB19,AB26)</f>
        <v>659</v>
      </c>
      <c r="AC35" s="10">
        <f>SUM(AA35:AB35)</f>
        <v>1418</v>
      </c>
    </row>
    <row r="36" spans="1:29" ht="15" customHeight="1" x14ac:dyDescent="0.15">
      <c r="A36" s="7">
        <v>27</v>
      </c>
      <c r="B36" s="10">
        <v>45</v>
      </c>
      <c r="C36" s="10">
        <v>49</v>
      </c>
      <c r="D36" s="10">
        <v>94</v>
      </c>
      <c r="E36" s="3"/>
      <c r="F36" s="7">
        <v>57</v>
      </c>
      <c r="G36" s="10">
        <v>86</v>
      </c>
      <c r="H36" s="10">
        <v>110</v>
      </c>
      <c r="I36" s="10">
        <v>196</v>
      </c>
      <c r="J36" s="3"/>
      <c r="K36" s="7">
        <v>87</v>
      </c>
      <c r="L36" s="10">
        <v>86</v>
      </c>
      <c r="M36" s="10">
        <v>163</v>
      </c>
      <c r="N36" s="10">
        <v>249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8">
        <f t="shared" si="4"/>
        <v>8.4087822544137616</v>
      </c>
      <c r="W36" s="18">
        <f t="shared" si="5"/>
        <v>17.261723120740516</v>
      </c>
      <c r="X36" s="18">
        <f t="shared" si="6"/>
        <v>13.071195157229335</v>
      </c>
      <c r="Z36" s="23" t="s">
        <v>26</v>
      </c>
      <c r="AA36" s="10">
        <f t="shared" si="8"/>
        <v>4081</v>
      </c>
      <c r="AB36" s="10">
        <f t="shared" si="8"/>
        <v>3892</v>
      </c>
      <c r="AC36" s="13">
        <f>SUM(AA36:AB36)</f>
        <v>7973</v>
      </c>
    </row>
    <row r="37" spans="1:29" ht="15" customHeight="1" x14ac:dyDescent="0.15">
      <c r="A37" s="7">
        <v>28</v>
      </c>
      <c r="B37" s="10">
        <v>58</v>
      </c>
      <c r="C37" s="10">
        <v>56</v>
      </c>
      <c r="D37" s="10">
        <v>114</v>
      </c>
      <c r="E37" s="3"/>
      <c r="F37" s="7">
        <v>58</v>
      </c>
      <c r="G37" s="10">
        <v>88</v>
      </c>
      <c r="H37" s="10">
        <v>118</v>
      </c>
      <c r="I37" s="10">
        <v>206</v>
      </c>
      <c r="J37" s="3"/>
      <c r="K37" s="7">
        <v>88</v>
      </c>
      <c r="L37" s="10">
        <v>91</v>
      </c>
      <c r="M37" s="10">
        <v>168</v>
      </c>
      <c r="N37" s="10">
        <v>259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8">
        <f t="shared" si="4"/>
        <v>3.5423268447261202</v>
      </c>
      <c r="W37" s="18">
        <f t="shared" si="5"/>
        <v>9.0936832468721391</v>
      </c>
      <c r="X37" s="18">
        <f t="shared" si="6"/>
        <v>6.4659559650720526</v>
      </c>
      <c r="Z37" s="4" t="s">
        <v>31</v>
      </c>
      <c r="AA37" s="10">
        <f t="shared" si="8"/>
        <v>1790</v>
      </c>
      <c r="AB37" s="10">
        <f t="shared" si="8"/>
        <v>1773</v>
      </c>
      <c r="AC37" s="13">
        <f>SUM(AA37:AB37)</f>
        <v>3563</v>
      </c>
    </row>
    <row r="38" spans="1:29" ht="15" customHeight="1" x14ac:dyDescent="0.15">
      <c r="A38" s="7">
        <v>29</v>
      </c>
      <c r="B38" s="10">
        <v>46</v>
      </c>
      <c r="C38" s="10">
        <v>43</v>
      </c>
      <c r="D38" s="10">
        <v>89</v>
      </c>
      <c r="E38" s="3"/>
      <c r="F38" s="7">
        <v>59</v>
      </c>
      <c r="G38" s="10">
        <v>100</v>
      </c>
      <c r="H38" s="10">
        <v>74</v>
      </c>
      <c r="I38" s="10">
        <v>174</v>
      </c>
      <c r="J38" s="3"/>
      <c r="K38" s="7">
        <v>89</v>
      </c>
      <c r="L38" s="10">
        <v>90</v>
      </c>
      <c r="M38" s="10">
        <v>158</v>
      </c>
      <c r="N38" s="10">
        <v>248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8">
        <f t="shared" si="4"/>
        <v>0.92802172928927118</v>
      </c>
      <c r="W38" s="18">
        <f t="shared" si="5"/>
        <v>3.0007120333638491</v>
      </c>
      <c r="X38" s="18">
        <f t="shared" si="6"/>
        <v>2.0196067927358441</v>
      </c>
      <c r="Z38" s="4" t="s">
        <v>7</v>
      </c>
      <c r="AA38" s="10">
        <f t="shared" si="8"/>
        <v>2206</v>
      </c>
      <c r="AB38" s="10">
        <f t="shared" si="8"/>
        <v>3507</v>
      </c>
      <c r="AC38" s="13">
        <f>SUM(AA38:AB38)</f>
        <v>5713</v>
      </c>
    </row>
    <row r="39" spans="1:29" ht="15" customHeight="1" x14ac:dyDescent="0.15">
      <c r="A39" s="7"/>
      <c r="B39" s="11">
        <v>262</v>
      </c>
      <c r="C39" s="11">
        <v>245</v>
      </c>
      <c r="D39" s="11">
        <v>507</v>
      </c>
      <c r="E39" s="3"/>
      <c r="F39" s="7"/>
      <c r="G39" s="11">
        <v>466</v>
      </c>
      <c r="H39" s="11">
        <v>475</v>
      </c>
      <c r="I39" s="11">
        <v>941</v>
      </c>
      <c r="J39" s="3"/>
      <c r="K39" s="7"/>
      <c r="L39" s="11">
        <v>430</v>
      </c>
      <c r="M39" s="11">
        <v>803</v>
      </c>
      <c r="N39" s="11">
        <v>1233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8">
        <f t="shared" si="4"/>
        <v>9.0538705296514255E-2</v>
      </c>
      <c r="W39" s="18">
        <f t="shared" si="5"/>
        <v>0.51876716509002141</v>
      </c>
      <c r="X39" s="18">
        <f t="shared" si="6"/>
        <v>0.3160657845395618</v>
      </c>
      <c r="Z39" s="9" t="s">
        <v>24</v>
      </c>
      <c r="AA39" s="11">
        <f>SUM(AA35:AA38)</f>
        <v>8836</v>
      </c>
      <c r="AB39" s="11">
        <f>SUM(AB35:AB38)</f>
        <v>9831</v>
      </c>
      <c r="AC39" s="11">
        <f>SUM(AC35:AC38)</f>
        <v>18667</v>
      </c>
    </row>
    <row r="81" spans="7:9" x14ac:dyDescent="0.15">
      <c r="G81" s="21"/>
      <c r="H81" s="21"/>
      <c r="I81" s="21"/>
    </row>
    <row r="93" spans="7:9" x14ac:dyDescent="0.15">
      <c r="G93" s="21"/>
      <c r="H93" s="21"/>
      <c r="I93" s="21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mergeCells count="2">
    <mergeCell ref="F1:H1"/>
    <mergeCell ref="V2:W2"/>
  </mergeCells>
  <phoneticPr fontId="11"/>
  <pageMargins left="0.23622047244094491" right="0.23622047244094491" top="0.94488188976377963" bottom="0.35433070866141736" header="0.31496062992125984" footer="0.31496062992125984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AC121"/>
  <sheetViews>
    <sheetView zoomScale="85" zoomScaleNormal="85" workbookViewId="0">
      <selection activeCell="AI7" sqref="AI7"/>
    </sheetView>
  </sheetViews>
  <sheetFormatPr defaultRowHeight="13.5" x14ac:dyDescent="0.15"/>
  <cols>
    <col min="1" max="4" width="6.5" customWidth="1"/>
    <col min="5" max="5" width="0.875" customWidth="1"/>
    <col min="6" max="9" width="6.5" customWidth="1"/>
    <col min="10" max="10" width="0.875" customWidth="1"/>
    <col min="11" max="14" width="6.5" customWidth="1"/>
    <col min="15" max="15" width="0.875" customWidth="1"/>
    <col min="16" max="19" width="6.5" customWidth="1"/>
    <col min="20" max="20" width="0.875" customWidth="1"/>
    <col min="21" max="21" width="10.125" customWidth="1"/>
    <col min="22" max="24" width="8.625" customWidth="1"/>
    <col min="25" max="25" width="2.625" customWidth="1"/>
    <col min="26" max="26" width="10.125" customWidth="1"/>
    <col min="27" max="29" width="8.625" customWidth="1"/>
  </cols>
  <sheetData>
    <row r="1" spans="1:29" ht="18" customHeight="1" x14ac:dyDescent="0.2">
      <c r="A1" s="20" t="s">
        <v>20</v>
      </c>
      <c r="F1" s="34" t="s">
        <v>36</v>
      </c>
      <c r="G1" s="35"/>
      <c r="H1" s="36"/>
      <c r="U1" s="26" t="s">
        <v>35</v>
      </c>
      <c r="X1" s="26"/>
    </row>
    <row r="2" spans="1:29" ht="15" customHeight="1" x14ac:dyDescent="0.15">
      <c r="V2" s="37">
        <v>45869</v>
      </c>
      <c r="W2" s="37"/>
      <c r="X2" s="30" t="s">
        <v>42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2"/>
      <c r="F3" s="4" t="s">
        <v>0</v>
      </c>
      <c r="G3" s="5" t="s">
        <v>1</v>
      </c>
      <c r="H3" s="5" t="s">
        <v>2</v>
      </c>
      <c r="I3" s="5" t="s">
        <v>3</v>
      </c>
      <c r="J3" s="22"/>
      <c r="K3" s="4" t="s">
        <v>0</v>
      </c>
      <c r="L3" s="5" t="s">
        <v>1</v>
      </c>
      <c r="M3" s="5" t="s">
        <v>2</v>
      </c>
      <c r="N3" s="5" t="s">
        <v>3</v>
      </c>
      <c r="O3" s="22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28</v>
      </c>
      <c r="C4" s="10">
        <v>16</v>
      </c>
      <c r="D4" s="10">
        <v>44</v>
      </c>
      <c r="E4" s="3"/>
      <c r="F4" s="7">
        <v>30</v>
      </c>
      <c r="G4" s="10">
        <v>51</v>
      </c>
      <c r="H4" s="10">
        <v>44</v>
      </c>
      <c r="I4" s="10">
        <v>95</v>
      </c>
      <c r="J4" s="3"/>
      <c r="K4" s="7">
        <v>60</v>
      </c>
      <c r="L4" s="10">
        <v>102</v>
      </c>
      <c r="M4" s="10">
        <v>113</v>
      </c>
      <c r="N4" s="10">
        <v>215</v>
      </c>
      <c r="O4" s="3"/>
      <c r="P4" s="7">
        <v>90</v>
      </c>
      <c r="Q4" s="10">
        <v>66</v>
      </c>
      <c r="R4" s="10">
        <v>147</v>
      </c>
      <c r="S4" s="10">
        <v>213</v>
      </c>
      <c r="U4" s="4" t="s">
        <v>4</v>
      </c>
      <c r="V4" s="15">
        <f>SUM(B9,B15,B21)</f>
        <v>764</v>
      </c>
      <c r="W4" s="15">
        <f>SUM(C9,C15,C21)</f>
        <v>658</v>
      </c>
      <c r="X4" s="15">
        <f>SUM(V4:W4)</f>
        <v>1422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32</v>
      </c>
      <c r="C5" s="10">
        <v>28</v>
      </c>
      <c r="D5" s="10">
        <v>60</v>
      </c>
      <c r="E5" s="3"/>
      <c r="F5" s="7">
        <v>31</v>
      </c>
      <c r="G5" s="10">
        <v>70</v>
      </c>
      <c r="H5" s="10">
        <v>61</v>
      </c>
      <c r="I5" s="10">
        <v>131</v>
      </c>
      <c r="J5" s="3"/>
      <c r="K5" s="7">
        <v>61</v>
      </c>
      <c r="L5" s="10">
        <v>111</v>
      </c>
      <c r="M5" s="10">
        <v>128</v>
      </c>
      <c r="N5" s="10">
        <v>239</v>
      </c>
      <c r="O5" s="3"/>
      <c r="P5" s="7">
        <v>91</v>
      </c>
      <c r="Q5" s="10">
        <v>46</v>
      </c>
      <c r="R5" s="10">
        <v>134</v>
      </c>
      <c r="S5" s="10">
        <v>180</v>
      </c>
      <c r="U5" s="4" t="s">
        <v>5</v>
      </c>
      <c r="V5" s="15">
        <f>SUM(B27,B33,B39,G9,G15,G21,G27,G33,G39,L9)</f>
        <v>4085</v>
      </c>
      <c r="W5" s="15">
        <f>SUM(C27,C33,C39,H9,H15,H21,H27,H33,H39,M9)</f>
        <v>3909</v>
      </c>
      <c r="X5" s="15">
        <f>SUM(V5:W5)</f>
        <v>7994</v>
      </c>
      <c r="Y5" s="2"/>
      <c r="Z5" s="4" t="s">
        <v>25</v>
      </c>
      <c r="AA5" s="10">
        <v>457</v>
      </c>
      <c r="AB5" s="10">
        <v>414</v>
      </c>
      <c r="AC5" s="10">
        <v>871</v>
      </c>
    </row>
    <row r="6" spans="1:29" ht="15" customHeight="1" x14ac:dyDescent="0.15">
      <c r="A6" s="7">
        <v>2</v>
      </c>
      <c r="B6" s="10">
        <v>37</v>
      </c>
      <c r="C6" s="10">
        <v>32</v>
      </c>
      <c r="D6" s="10">
        <v>69</v>
      </c>
      <c r="E6" s="3"/>
      <c r="F6" s="7">
        <v>32</v>
      </c>
      <c r="G6" s="10">
        <v>54</v>
      </c>
      <c r="H6" s="10">
        <v>44</v>
      </c>
      <c r="I6" s="10">
        <v>98</v>
      </c>
      <c r="J6" s="3"/>
      <c r="K6" s="7">
        <v>62</v>
      </c>
      <c r="L6" s="10">
        <v>127</v>
      </c>
      <c r="M6" s="10">
        <v>118</v>
      </c>
      <c r="N6" s="10">
        <v>245</v>
      </c>
      <c r="O6" s="3"/>
      <c r="P6" s="7">
        <v>92</v>
      </c>
      <c r="Q6" s="10">
        <v>45</v>
      </c>
      <c r="R6" s="10">
        <v>116</v>
      </c>
      <c r="S6" s="10">
        <v>161</v>
      </c>
      <c r="U6" s="8" t="s">
        <v>6</v>
      </c>
      <c r="V6" s="15">
        <f>SUM(L15,L21)</f>
        <v>1769</v>
      </c>
      <c r="W6" s="15">
        <f>SUM(M15,M21)</f>
        <v>1766</v>
      </c>
      <c r="X6" s="15">
        <f>SUM(V6:W6)</f>
        <v>3535</v>
      </c>
      <c r="Z6" s="23" t="s">
        <v>26</v>
      </c>
      <c r="AA6" s="10">
        <v>2391</v>
      </c>
      <c r="AB6" s="10">
        <v>2346</v>
      </c>
      <c r="AC6" s="10">
        <v>4737</v>
      </c>
    </row>
    <row r="7" spans="1:29" ht="15" customHeight="1" x14ac:dyDescent="0.15">
      <c r="A7" s="7">
        <v>3</v>
      </c>
      <c r="B7" s="10">
        <v>28</v>
      </c>
      <c r="C7" s="10">
        <v>33</v>
      </c>
      <c r="D7" s="10">
        <v>61</v>
      </c>
      <c r="E7" s="3"/>
      <c r="F7" s="7">
        <v>33</v>
      </c>
      <c r="G7" s="10">
        <v>57</v>
      </c>
      <c r="H7" s="10">
        <v>48</v>
      </c>
      <c r="I7" s="10">
        <v>105</v>
      </c>
      <c r="J7" s="3"/>
      <c r="K7" s="7">
        <v>63</v>
      </c>
      <c r="L7" s="10">
        <v>121</v>
      </c>
      <c r="M7" s="10">
        <v>128</v>
      </c>
      <c r="N7" s="10">
        <v>249</v>
      </c>
      <c r="O7" s="3"/>
      <c r="P7" s="7">
        <v>93</v>
      </c>
      <c r="Q7" s="10">
        <v>42</v>
      </c>
      <c r="R7" s="10">
        <v>97</v>
      </c>
      <c r="S7" s="10">
        <v>139</v>
      </c>
      <c r="U7" s="4" t="s">
        <v>7</v>
      </c>
      <c r="V7" s="15">
        <f>SUM(L27,L33,L39,Q9,Q15,Q21,Q27,Q33,Q39)</f>
        <v>2217</v>
      </c>
      <c r="W7" s="15">
        <f>SUM(M27,M33,M39,R9,R15,R21,R27,R33,R39)</f>
        <v>3511</v>
      </c>
      <c r="X7" s="15">
        <f>SUM(V7:W7)</f>
        <v>5728</v>
      </c>
      <c r="Z7" s="4" t="s">
        <v>31</v>
      </c>
      <c r="AA7" s="10">
        <v>998</v>
      </c>
      <c r="AB7" s="10">
        <v>1003</v>
      </c>
      <c r="AC7" s="10">
        <v>2001</v>
      </c>
    </row>
    <row r="8" spans="1:29" ht="15" customHeight="1" x14ac:dyDescent="0.15">
      <c r="A8" s="7">
        <v>4</v>
      </c>
      <c r="B8" s="10">
        <v>55</v>
      </c>
      <c r="C8" s="10">
        <v>32</v>
      </c>
      <c r="D8" s="10">
        <v>87</v>
      </c>
      <c r="E8" s="3"/>
      <c r="F8" s="7">
        <v>34</v>
      </c>
      <c r="G8" s="10">
        <v>58</v>
      </c>
      <c r="H8" s="10">
        <v>50</v>
      </c>
      <c r="I8" s="10">
        <v>108</v>
      </c>
      <c r="J8" s="3"/>
      <c r="K8" s="7">
        <v>64</v>
      </c>
      <c r="L8" s="10">
        <v>141</v>
      </c>
      <c r="M8" s="10">
        <v>144</v>
      </c>
      <c r="N8" s="10">
        <v>285</v>
      </c>
      <c r="O8" s="3"/>
      <c r="P8" s="7">
        <v>94</v>
      </c>
      <c r="Q8" s="10">
        <v>33</v>
      </c>
      <c r="R8" s="10">
        <v>101</v>
      </c>
      <c r="S8" s="10">
        <v>134</v>
      </c>
      <c r="U8" s="17" t="s">
        <v>3</v>
      </c>
      <c r="V8" s="12">
        <f>SUM(V4:V7)</f>
        <v>8835</v>
      </c>
      <c r="W8" s="12">
        <f>SUM(W4:W7)</f>
        <v>9844</v>
      </c>
      <c r="X8" s="12">
        <f>SUM(X4:X7)</f>
        <v>18679</v>
      </c>
      <c r="Z8" s="4" t="s">
        <v>7</v>
      </c>
      <c r="AA8" s="10">
        <v>1351</v>
      </c>
      <c r="AB8" s="10">
        <v>2124</v>
      </c>
      <c r="AC8" s="10">
        <v>3475</v>
      </c>
    </row>
    <row r="9" spans="1:29" ht="15" customHeight="1" x14ac:dyDescent="0.15">
      <c r="A9" s="7"/>
      <c r="B9" s="11">
        <v>180</v>
      </c>
      <c r="C9" s="11">
        <v>141</v>
      </c>
      <c r="D9" s="11">
        <v>321</v>
      </c>
      <c r="E9" s="3"/>
      <c r="F9" s="7"/>
      <c r="G9" s="11">
        <v>290</v>
      </c>
      <c r="H9" s="11">
        <v>247</v>
      </c>
      <c r="I9" s="11">
        <v>537</v>
      </c>
      <c r="J9" s="3"/>
      <c r="K9" s="7"/>
      <c r="L9" s="12">
        <v>602</v>
      </c>
      <c r="M9" s="12">
        <v>631</v>
      </c>
      <c r="N9" s="12">
        <v>1233</v>
      </c>
      <c r="O9" s="3"/>
      <c r="P9" s="7"/>
      <c r="Q9" s="11">
        <v>232</v>
      </c>
      <c r="R9" s="11">
        <v>595</v>
      </c>
      <c r="S9" s="11">
        <v>827</v>
      </c>
      <c r="U9" s="4" t="s">
        <v>8</v>
      </c>
      <c r="V9" s="15">
        <f>SUM(G21,G27,G33,G39,L9)</f>
        <v>2532</v>
      </c>
      <c r="W9" s="15">
        <f>SUM(H21,H27,H33,H39,M9)</f>
        <v>2451</v>
      </c>
      <c r="X9" s="15">
        <f t="shared" ref="X9:X20" si="0">SUM(V9:W9)</f>
        <v>4983</v>
      </c>
      <c r="Z9" s="9" t="s">
        <v>24</v>
      </c>
      <c r="AA9" s="11">
        <f t="shared" ref="AA9:AB9" si="1">SUM(AA5:AA8)</f>
        <v>5197</v>
      </c>
      <c r="AB9" s="11">
        <f t="shared" si="1"/>
        <v>5887</v>
      </c>
      <c r="AC9" s="11">
        <f>SUM(AC5:AC8)</f>
        <v>11084</v>
      </c>
    </row>
    <row r="10" spans="1:29" ht="15" customHeight="1" x14ac:dyDescent="0.15">
      <c r="A10" s="7">
        <v>5</v>
      </c>
      <c r="B10" s="10">
        <v>51</v>
      </c>
      <c r="C10" s="10">
        <v>43</v>
      </c>
      <c r="D10" s="10">
        <v>94</v>
      </c>
      <c r="E10" s="3"/>
      <c r="F10" s="7">
        <v>35</v>
      </c>
      <c r="G10" s="10">
        <v>59</v>
      </c>
      <c r="H10" s="10">
        <v>36</v>
      </c>
      <c r="I10" s="10">
        <v>95</v>
      </c>
      <c r="J10" s="3"/>
      <c r="K10" s="7">
        <v>65</v>
      </c>
      <c r="L10" s="10">
        <v>147</v>
      </c>
      <c r="M10" s="10">
        <v>149</v>
      </c>
      <c r="N10" s="10">
        <v>296</v>
      </c>
      <c r="O10" s="3"/>
      <c r="P10" s="7">
        <v>95</v>
      </c>
      <c r="Q10" s="10">
        <v>28</v>
      </c>
      <c r="R10" s="10">
        <v>75</v>
      </c>
      <c r="S10" s="10">
        <v>103</v>
      </c>
      <c r="U10" s="4" t="s">
        <v>9</v>
      </c>
      <c r="V10" s="15">
        <f>SUM(G21,G27,G33,G39,L9,L15,L21,L27,L33,L39,Q9,Q15,Q21,Q27,Q33,Q39)</f>
        <v>6518</v>
      </c>
      <c r="W10" s="15">
        <f>SUM(H21,H27,H33,H39,M9,M15,M21,M27,M33,M39,R9,R15,R21,R27,R33,R39)</f>
        <v>7728</v>
      </c>
      <c r="X10" s="15">
        <f t="shared" si="0"/>
        <v>14246</v>
      </c>
      <c r="Z10" s="6" t="s">
        <v>28</v>
      </c>
    </row>
    <row r="11" spans="1:29" ht="15" customHeight="1" x14ac:dyDescent="0.15">
      <c r="A11" s="7">
        <v>6</v>
      </c>
      <c r="B11" s="10">
        <v>45</v>
      </c>
      <c r="C11" s="10">
        <v>37</v>
      </c>
      <c r="D11" s="10">
        <v>82</v>
      </c>
      <c r="E11" s="3"/>
      <c r="F11" s="7">
        <v>36</v>
      </c>
      <c r="G11" s="10">
        <v>62</v>
      </c>
      <c r="H11" s="10">
        <v>61</v>
      </c>
      <c r="I11" s="10">
        <v>123</v>
      </c>
      <c r="J11" s="3"/>
      <c r="K11" s="7">
        <v>66</v>
      </c>
      <c r="L11" s="10">
        <v>163</v>
      </c>
      <c r="M11" s="10">
        <v>167</v>
      </c>
      <c r="N11" s="10">
        <v>330</v>
      </c>
      <c r="O11" s="3"/>
      <c r="P11" s="7">
        <v>96</v>
      </c>
      <c r="Q11" s="10">
        <v>22</v>
      </c>
      <c r="R11" s="10">
        <v>64</v>
      </c>
      <c r="S11" s="10">
        <v>86</v>
      </c>
      <c r="U11" s="4" t="s">
        <v>10</v>
      </c>
      <c r="V11" s="15">
        <f>SUM(,G33,G39,L9,L15,L21,L27,L33,L39,Q9,Q15,Q21,Q27,Q33,Q39)</f>
        <v>5565</v>
      </c>
      <c r="W11" s="15">
        <f>SUM(,H33,H39,M9,M15,M21,M27,M33,M39,R9,R15,R21,R27,R33,R39)</f>
        <v>6871</v>
      </c>
      <c r="X11" s="15">
        <f t="shared" si="0"/>
        <v>12436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54</v>
      </c>
      <c r="C12" s="10">
        <v>44</v>
      </c>
      <c r="D12" s="10">
        <v>98</v>
      </c>
      <c r="E12" s="3"/>
      <c r="F12" s="7">
        <v>37</v>
      </c>
      <c r="G12" s="10">
        <v>73</v>
      </c>
      <c r="H12" s="10">
        <v>69</v>
      </c>
      <c r="I12" s="10">
        <v>142</v>
      </c>
      <c r="J12" s="3"/>
      <c r="K12" s="7">
        <v>67</v>
      </c>
      <c r="L12" s="10">
        <v>148</v>
      </c>
      <c r="M12" s="10">
        <v>162</v>
      </c>
      <c r="N12" s="10">
        <v>310</v>
      </c>
      <c r="O12" s="3"/>
      <c r="P12" s="7">
        <v>97</v>
      </c>
      <c r="Q12" s="10">
        <v>9</v>
      </c>
      <c r="R12" s="10">
        <v>47</v>
      </c>
      <c r="S12" s="10">
        <v>56</v>
      </c>
      <c r="U12" s="4" t="s">
        <v>11</v>
      </c>
      <c r="V12" s="15">
        <f>SUM(L9,L15,L21,L27,L33,L39,Q9,Q15,Q21,Q27,Q33,Q39)</f>
        <v>4588</v>
      </c>
      <c r="W12" s="15">
        <f>SUM(M9,M15,M21,M27,M33,M39,R9,R15,R21,R27,R33,R39)</f>
        <v>5908</v>
      </c>
      <c r="X12" s="15">
        <f t="shared" si="0"/>
        <v>10496</v>
      </c>
      <c r="Z12" s="4" t="s">
        <v>25</v>
      </c>
      <c r="AA12" s="10">
        <v>127</v>
      </c>
      <c r="AB12" s="10">
        <v>78</v>
      </c>
      <c r="AC12" s="10">
        <v>205</v>
      </c>
    </row>
    <row r="13" spans="1:29" ht="15" customHeight="1" x14ac:dyDescent="0.15">
      <c r="A13" s="7">
        <v>8</v>
      </c>
      <c r="B13" s="10">
        <v>59</v>
      </c>
      <c r="C13" s="10">
        <v>49</v>
      </c>
      <c r="D13" s="10">
        <v>108</v>
      </c>
      <c r="E13" s="3"/>
      <c r="F13" s="7">
        <v>38</v>
      </c>
      <c r="G13" s="10">
        <v>71</v>
      </c>
      <c r="H13" s="10">
        <v>86</v>
      </c>
      <c r="I13" s="10">
        <v>157</v>
      </c>
      <c r="J13" s="3"/>
      <c r="K13" s="7">
        <v>68</v>
      </c>
      <c r="L13" s="10">
        <v>171</v>
      </c>
      <c r="M13" s="10">
        <v>163</v>
      </c>
      <c r="N13" s="10">
        <v>334</v>
      </c>
      <c r="O13" s="3"/>
      <c r="P13" s="7">
        <v>98</v>
      </c>
      <c r="Q13" s="10">
        <v>10</v>
      </c>
      <c r="R13" s="10">
        <v>30</v>
      </c>
      <c r="S13" s="10">
        <v>40</v>
      </c>
      <c r="U13" s="9" t="s">
        <v>12</v>
      </c>
      <c r="V13" s="12">
        <f>SUM(L15,L21,L27,L33,L39,Q9,Q15,Q21,Q27,Q33,Q39)</f>
        <v>3986</v>
      </c>
      <c r="W13" s="12">
        <f>SUM(M15,M21,M27,M33,M39,R9,R15,R21,R27,R33,R39)</f>
        <v>5277</v>
      </c>
      <c r="X13" s="12">
        <f t="shared" si="0"/>
        <v>9263</v>
      </c>
      <c r="Z13" s="23" t="s">
        <v>26</v>
      </c>
      <c r="AA13" s="10">
        <v>532</v>
      </c>
      <c r="AB13" s="10">
        <v>568</v>
      </c>
      <c r="AC13" s="10">
        <v>1100</v>
      </c>
    </row>
    <row r="14" spans="1:29" ht="15" customHeight="1" x14ac:dyDescent="0.15">
      <c r="A14" s="7">
        <v>9</v>
      </c>
      <c r="B14" s="10">
        <v>52</v>
      </c>
      <c r="C14" s="10">
        <v>48</v>
      </c>
      <c r="D14" s="10">
        <v>100</v>
      </c>
      <c r="E14" s="3"/>
      <c r="F14" s="7">
        <v>39</v>
      </c>
      <c r="G14" s="10">
        <v>76</v>
      </c>
      <c r="H14" s="10">
        <v>77</v>
      </c>
      <c r="I14" s="10">
        <v>153</v>
      </c>
      <c r="J14" s="3"/>
      <c r="K14" s="7">
        <v>69</v>
      </c>
      <c r="L14" s="10">
        <v>163</v>
      </c>
      <c r="M14" s="10">
        <v>191</v>
      </c>
      <c r="N14" s="10">
        <v>354</v>
      </c>
      <c r="O14" s="3"/>
      <c r="P14" s="7">
        <v>99</v>
      </c>
      <c r="Q14" s="10">
        <v>6</v>
      </c>
      <c r="R14" s="10">
        <v>35</v>
      </c>
      <c r="S14" s="10">
        <v>41</v>
      </c>
      <c r="U14" s="4" t="s">
        <v>13</v>
      </c>
      <c r="V14" s="15">
        <f>SUM(L21,L27,L33,L39,Q9,Q15,Q21,Q27,Q33,Q39)</f>
        <v>3194</v>
      </c>
      <c r="W14" s="15">
        <f>SUM(M21,M27,M33,M39,R9,R15,R21,R27,R33,R39)</f>
        <v>4445</v>
      </c>
      <c r="X14" s="15">
        <f t="shared" si="0"/>
        <v>7639</v>
      </c>
      <c r="Z14" s="4" t="s">
        <v>31</v>
      </c>
      <c r="AA14" s="10">
        <v>240</v>
      </c>
      <c r="AB14" s="10">
        <v>258</v>
      </c>
      <c r="AC14" s="10">
        <v>498</v>
      </c>
    </row>
    <row r="15" spans="1:29" ht="15" customHeight="1" x14ac:dyDescent="0.15">
      <c r="A15" s="7"/>
      <c r="B15" s="11">
        <v>261</v>
      </c>
      <c r="C15" s="11">
        <v>221</v>
      </c>
      <c r="D15" s="11">
        <v>482</v>
      </c>
      <c r="E15" s="3"/>
      <c r="F15" s="7"/>
      <c r="G15" s="11">
        <v>341</v>
      </c>
      <c r="H15" s="11">
        <v>329</v>
      </c>
      <c r="I15" s="11">
        <v>670</v>
      </c>
      <c r="J15" s="3"/>
      <c r="K15" s="7"/>
      <c r="L15" s="11">
        <v>792</v>
      </c>
      <c r="M15" s="11">
        <v>832</v>
      </c>
      <c r="N15" s="11">
        <v>1624</v>
      </c>
      <c r="O15" s="3"/>
      <c r="P15" s="7"/>
      <c r="Q15" s="11">
        <v>75</v>
      </c>
      <c r="R15" s="11">
        <v>251</v>
      </c>
      <c r="S15" s="11">
        <v>326</v>
      </c>
      <c r="U15" s="4" t="s">
        <v>14</v>
      </c>
      <c r="V15" s="15">
        <f>SUM(L27,L33,L39,Q9,Q15,Q21,Q27,Q33,Q39)</f>
        <v>2217</v>
      </c>
      <c r="W15" s="15">
        <f>SUM(M27,M33,M39,R9,R15,R21,R27,R33,R39)</f>
        <v>3511</v>
      </c>
      <c r="X15" s="15">
        <f t="shared" si="0"/>
        <v>5728</v>
      </c>
      <c r="Z15" s="4" t="s">
        <v>7</v>
      </c>
      <c r="AA15" s="10">
        <v>270</v>
      </c>
      <c r="AB15" s="10">
        <v>428</v>
      </c>
      <c r="AC15" s="10">
        <v>698</v>
      </c>
    </row>
    <row r="16" spans="1:29" ht="15" customHeight="1" x14ac:dyDescent="0.15">
      <c r="A16" s="7">
        <v>10</v>
      </c>
      <c r="B16" s="10">
        <v>63</v>
      </c>
      <c r="C16" s="10">
        <v>66</v>
      </c>
      <c r="D16" s="10">
        <v>129</v>
      </c>
      <c r="E16" s="3"/>
      <c r="F16" s="7">
        <v>40</v>
      </c>
      <c r="G16" s="10">
        <v>103</v>
      </c>
      <c r="H16" s="10">
        <v>75</v>
      </c>
      <c r="I16" s="10">
        <v>178</v>
      </c>
      <c r="J16" s="3"/>
      <c r="K16" s="7">
        <v>70</v>
      </c>
      <c r="L16" s="10">
        <v>176</v>
      </c>
      <c r="M16" s="10">
        <v>184</v>
      </c>
      <c r="N16" s="10">
        <v>360</v>
      </c>
      <c r="O16" s="3"/>
      <c r="P16" s="7">
        <v>100</v>
      </c>
      <c r="Q16" s="10">
        <v>4</v>
      </c>
      <c r="R16" s="10">
        <v>21</v>
      </c>
      <c r="S16" s="10">
        <v>25</v>
      </c>
      <c r="U16" s="4" t="s">
        <v>15</v>
      </c>
      <c r="V16" s="15">
        <f>SUM(L33,L39,Q9,Q15,Q21,Q27,Q33,Q39)</f>
        <v>1264</v>
      </c>
      <c r="W16" s="15">
        <f>SUM(M33,M39,R9,R15,R21,R27,R33,R39)</f>
        <v>2531</v>
      </c>
      <c r="X16" s="15">
        <f t="shared" si="0"/>
        <v>3795</v>
      </c>
      <c r="Z16" s="9" t="s">
        <v>24</v>
      </c>
      <c r="AA16" s="11">
        <f t="shared" ref="AA16:AB16" si="2">SUM(AA12:AA15)</f>
        <v>1169</v>
      </c>
      <c r="AB16" s="11">
        <f t="shared" si="2"/>
        <v>1332</v>
      </c>
      <c r="AC16" s="11">
        <f>SUM(AC12:AC15)</f>
        <v>2501</v>
      </c>
    </row>
    <row r="17" spans="1:29" ht="15" customHeight="1" x14ac:dyDescent="0.15">
      <c r="A17" s="7">
        <v>11</v>
      </c>
      <c r="B17" s="10">
        <v>62</v>
      </c>
      <c r="C17" s="10">
        <v>53</v>
      </c>
      <c r="D17" s="10">
        <v>115</v>
      </c>
      <c r="E17" s="3"/>
      <c r="F17" s="7">
        <v>41</v>
      </c>
      <c r="G17" s="10">
        <v>87</v>
      </c>
      <c r="H17" s="10">
        <v>94</v>
      </c>
      <c r="I17" s="10">
        <v>181</v>
      </c>
      <c r="J17" s="3"/>
      <c r="K17" s="7">
        <v>71</v>
      </c>
      <c r="L17" s="10">
        <v>195</v>
      </c>
      <c r="M17" s="10">
        <v>160</v>
      </c>
      <c r="N17" s="10">
        <v>355</v>
      </c>
      <c r="O17" s="3"/>
      <c r="P17" s="7">
        <v>101</v>
      </c>
      <c r="Q17" s="10">
        <v>1</v>
      </c>
      <c r="R17" s="10">
        <v>11</v>
      </c>
      <c r="S17" s="10">
        <v>12</v>
      </c>
      <c r="U17" s="4" t="s">
        <v>16</v>
      </c>
      <c r="V17" s="15">
        <f>SUM(L39,Q9,Q15,Q21,Q27,Q33,Q39)</f>
        <v>739</v>
      </c>
      <c r="W17" s="15">
        <f>SUM(M39,R9,R15,R21,R27,R33,R39)</f>
        <v>1700</v>
      </c>
      <c r="X17" s="15">
        <f t="shared" si="0"/>
        <v>2439</v>
      </c>
      <c r="Z17" s="6" t="s">
        <v>29</v>
      </c>
    </row>
    <row r="18" spans="1:29" ht="15" customHeight="1" x14ac:dyDescent="0.15">
      <c r="A18" s="7">
        <v>12</v>
      </c>
      <c r="B18" s="10">
        <v>59</v>
      </c>
      <c r="C18" s="10">
        <v>63</v>
      </c>
      <c r="D18" s="10">
        <v>122</v>
      </c>
      <c r="E18" s="3"/>
      <c r="F18" s="7">
        <v>42</v>
      </c>
      <c r="G18" s="10">
        <v>86</v>
      </c>
      <c r="H18" s="10">
        <v>84</v>
      </c>
      <c r="I18" s="10">
        <v>170</v>
      </c>
      <c r="J18" s="3"/>
      <c r="K18" s="7">
        <v>72</v>
      </c>
      <c r="L18" s="10">
        <v>202</v>
      </c>
      <c r="M18" s="10">
        <v>206</v>
      </c>
      <c r="N18" s="13">
        <v>408</v>
      </c>
      <c r="O18" s="3"/>
      <c r="P18" s="7">
        <v>102</v>
      </c>
      <c r="Q18" s="10">
        <v>1</v>
      </c>
      <c r="R18" s="10">
        <v>9</v>
      </c>
      <c r="S18" s="10">
        <v>10</v>
      </c>
      <c r="U18" s="4" t="s">
        <v>17</v>
      </c>
      <c r="V18" s="15">
        <f>SUM(Q9,Q15,Q21,Q27,Q33,Q39)</f>
        <v>313</v>
      </c>
      <c r="W18" s="15">
        <f>SUM(R9,R15,R21,R27,R33,R39)</f>
        <v>897</v>
      </c>
      <c r="X18" s="15">
        <f t="shared" si="0"/>
        <v>1210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68</v>
      </c>
      <c r="C19" s="10">
        <v>46</v>
      </c>
      <c r="D19" s="10">
        <v>114</v>
      </c>
      <c r="E19" s="3"/>
      <c r="F19" s="7">
        <v>43</v>
      </c>
      <c r="G19" s="10">
        <v>83</v>
      </c>
      <c r="H19" s="10">
        <v>88</v>
      </c>
      <c r="I19" s="10">
        <v>171</v>
      </c>
      <c r="J19" s="3"/>
      <c r="K19" s="7">
        <v>73</v>
      </c>
      <c r="L19" s="10">
        <v>194</v>
      </c>
      <c r="M19" s="10">
        <v>193</v>
      </c>
      <c r="N19" s="10">
        <v>387</v>
      </c>
      <c r="O19" s="3"/>
      <c r="P19" s="7">
        <v>103</v>
      </c>
      <c r="Q19" s="10">
        <v>0</v>
      </c>
      <c r="R19" s="10">
        <v>5</v>
      </c>
      <c r="S19" s="10">
        <v>5</v>
      </c>
      <c r="U19" s="4" t="s">
        <v>18</v>
      </c>
      <c r="V19" s="15">
        <f>SUM(Q15,Q21,Q27,Q33,Q39)</f>
        <v>81</v>
      </c>
      <c r="W19" s="15">
        <f>SUM(R15,R21,R27,R33,R39)</f>
        <v>302</v>
      </c>
      <c r="X19" s="15">
        <f t="shared" si="0"/>
        <v>383</v>
      </c>
      <c r="Z19" s="4" t="s">
        <v>25</v>
      </c>
      <c r="AA19" s="10">
        <v>114</v>
      </c>
      <c r="AB19" s="10">
        <v>102</v>
      </c>
      <c r="AC19" s="10">
        <v>216</v>
      </c>
    </row>
    <row r="20" spans="1:29" ht="15" customHeight="1" x14ac:dyDescent="0.15">
      <c r="A20" s="7">
        <v>14</v>
      </c>
      <c r="B20" s="10">
        <v>71</v>
      </c>
      <c r="C20" s="10">
        <v>68</v>
      </c>
      <c r="D20" s="10">
        <v>139</v>
      </c>
      <c r="E20" s="3"/>
      <c r="F20" s="7">
        <v>44</v>
      </c>
      <c r="G20" s="10">
        <v>86</v>
      </c>
      <c r="H20" s="10">
        <v>81</v>
      </c>
      <c r="I20" s="10">
        <v>167</v>
      </c>
      <c r="J20" s="3"/>
      <c r="K20" s="7">
        <v>74</v>
      </c>
      <c r="L20" s="10">
        <v>210</v>
      </c>
      <c r="M20" s="10">
        <v>191</v>
      </c>
      <c r="N20" s="10">
        <v>401</v>
      </c>
      <c r="O20" s="3"/>
      <c r="P20" s="7">
        <v>104</v>
      </c>
      <c r="Q20" s="10">
        <v>0</v>
      </c>
      <c r="R20" s="10">
        <v>4</v>
      </c>
      <c r="S20" s="10">
        <v>4</v>
      </c>
      <c r="U20" s="4" t="s">
        <v>19</v>
      </c>
      <c r="V20" s="15">
        <f>SUM(Q21,Q27,Q33,Q39)</f>
        <v>6</v>
      </c>
      <c r="W20" s="15">
        <f>SUM(R21,R27,R33,R39)</f>
        <v>51</v>
      </c>
      <c r="X20" s="15">
        <f t="shared" si="0"/>
        <v>57</v>
      </c>
      <c r="Z20" s="23" t="s">
        <v>26</v>
      </c>
      <c r="AA20" s="10">
        <v>792</v>
      </c>
      <c r="AB20" s="10">
        <v>644</v>
      </c>
      <c r="AC20" s="10">
        <v>1436</v>
      </c>
    </row>
    <row r="21" spans="1:29" ht="15" customHeight="1" x14ac:dyDescent="0.15">
      <c r="A21" s="7"/>
      <c r="B21" s="11">
        <v>323</v>
      </c>
      <c r="C21" s="11">
        <v>296</v>
      </c>
      <c r="D21" s="11">
        <v>619</v>
      </c>
      <c r="E21" s="3"/>
      <c r="F21" s="7"/>
      <c r="G21" s="11">
        <v>445</v>
      </c>
      <c r="H21" s="11">
        <v>422</v>
      </c>
      <c r="I21" s="11">
        <v>867</v>
      </c>
      <c r="J21" s="3"/>
      <c r="K21" s="7"/>
      <c r="L21" s="12">
        <v>977</v>
      </c>
      <c r="M21" s="12">
        <v>934</v>
      </c>
      <c r="N21" s="12">
        <v>1911</v>
      </c>
      <c r="O21" s="3"/>
      <c r="P21" s="7"/>
      <c r="Q21" s="11">
        <v>6</v>
      </c>
      <c r="R21" s="11">
        <v>50</v>
      </c>
      <c r="S21" s="11">
        <v>56</v>
      </c>
      <c r="Z21" s="4" t="s">
        <v>31</v>
      </c>
      <c r="AA21" s="10">
        <v>320</v>
      </c>
      <c r="AB21" s="10">
        <v>316</v>
      </c>
      <c r="AC21" s="10">
        <v>636</v>
      </c>
    </row>
    <row r="22" spans="1:29" ht="15" customHeight="1" x14ac:dyDescent="0.15">
      <c r="A22" s="7">
        <v>15</v>
      </c>
      <c r="B22" s="10">
        <v>82</v>
      </c>
      <c r="C22" s="10">
        <v>64</v>
      </c>
      <c r="D22" s="10">
        <v>146</v>
      </c>
      <c r="E22" s="3"/>
      <c r="F22" s="7">
        <v>45</v>
      </c>
      <c r="G22" s="10">
        <v>87</v>
      </c>
      <c r="H22" s="10">
        <v>86</v>
      </c>
      <c r="I22" s="10">
        <v>173</v>
      </c>
      <c r="J22" s="3"/>
      <c r="K22" s="7">
        <v>75</v>
      </c>
      <c r="L22" s="10">
        <v>225</v>
      </c>
      <c r="M22" s="10">
        <v>218</v>
      </c>
      <c r="N22" s="10">
        <v>443</v>
      </c>
      <c r="O22" s="3"/>
      <c r="P22" s="7">
        <v>105</v>
      </c>
      <c r="Q22" s="10">
        <v>0</v>
      </c>
      <c r="R22" s="10">
        <v>1</v>
      </c>
      <c r="S22" s="10">
        <v>1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379</v>
      </c>
      <c r="AB22" s="10">
        <v>598</v>
      </c>
      <c r="AC22" s="10">
        <v>977</v>
      </c>
    </row>
    <row r="23" spans="1:29" ht="15" customHeight="1" x14ac:dyDescent="0.15">
      <c r="A23" s="7">
        <v>16</v>
      </c>
      <c r="B23" s="10">
        <v>80</v>
      </c>
      <c r="C23" s="10">
        <v>75</v>
      </c>
      <c r="D23" s="10">
        <v>155</v>
      </c>
      <c r="E23" s="3"/>
      <c r="F23" s="7">
        <v>46</v>
      </c>
      <c r="G23" s="10">
        <v>99</v>
      </c>
      <c r="H23" s="10">
        <v>87</v>
      </c>
      <c r="I23" s="10">
        <v>186</v>
      </c>
      <c r="J23" s="3"/>
      <c r="K23" s="7">
        <v>76</v>
      </c>
      <c r="L23" s="10">
        <v>247</v>
      </c>
      <c r="M23" s="10">
        <v>247</v>
      </c>
      <c r="N23" s="10">
        <v>494</v>
      </c>
      <c r="O23" s="3"/>
      <c r="P23" s="7">
        <v>106</v>
      </c>
      <c r="Q23" s="10">
        <v>0</v>
      </c>
      <c r="R23" s="10">
        <v>0</v>
      </c>
      <c r="S23" s="10">
        <v>0</v>
      </c>
      <c r="U23" s="4" t="s">
        <v>4</v>
      </c>
      <c r="V23" s="18">
        <f>V4/$V$8*100</f>
        <v>8.6474250141482738</v>
      </c>
      <c r="W23" s="18">
        <f>W4/$W$8*100</f>
        <v>6.6842746850873631</v>
      </c>
      <c r="X23" s="18">
        <f>X4/$X$8*100</f>
        <v>7.612827239145564</v>
      </c>
      <c r="Z23" s="9" t="s">
        <v>24</v>
      </c>
      <c r="AA23" s="11">
        <f t="shared" ref="AA23:AB23" si="3">SUM(AA19:AA22)</f>
        <v>1605</v>
      </c>
      <c r="AB23" s="11">
        <f t="shared" si="3"/>
        <v>1660</v>
      </c>
      <c r="AC23" s="11">
        <f>SUM(AC19:AC22)</f>
        <v>3265</v>
      </c>
    </row>
    <row r="24" spans="1:29" ht="15" customHeight="1" x14ac:dyDescent="0.15">
      <c r="A24" s="7">
        <v>17</v>
      </c>
      <c r="B24" s="10">
        <v>77</v>
      </c>
      <c r="C24" s="10">
        <v>80</v>
      </c>
      <c r="D24" s="10">
        <v>157</v>
      </c>
      <c r="E24" s="3"/>
      <c r="F24" s="7">
        <v>47</v>
      </c>
      <c r="G24" s="10">
        <v>104</v>
      </c>
      <c r="H24" s="10">
        <v>93</v>
      </c>
      <c r="I24" s="10">
        <v>197</v>
      </c>
      <c r="J24" s="3"/>
      <c r="K24" s="7">
        <v>77</v>
      </c>
      <c r="L24" s="10">
        <v>216</v>
      </c>
      <c r="M24" s="10">
        <v>233</v>
      </c>
      <c r="N24" s="10">
        <v>449</v>
      </c>
      <c r="O24" s="3"/>
      <c r="P24" s="7">
        <v>107</v>
      </c>
      <c r="Q24" s="10">
        <v>0</v>
      </c>
      <c r="R24" s="10">
        <v>0</v>
      </c>
      <c r="S24" s="10">
        <v>0</v>
      </c>
      <c r="U24" s="4" t="s">
        <v>5</v>
      </c>
      <c r="V24" s="18">
        <f>V5/$V$8*100</f>
        <v>46.236559139784944</v>
      </c>
      <c r="W24" s="18">
        <f>W5/$W$8*100</f>
        <v>39.709467696058518</v>
      </c>
      <c r="X24" s="18">
        <f>X5/$X$8*100</f>
        <v>42.796723593340111</v>
      </c>
      <c r="Z24" s="6" t="s">
        <v>30</v>
      </c>
    </row>
    <row r="25" spans="1:29" ht="15" customHeight="1" x14ac:dyDescent="0.15">
      <c r="A25" s="7">
        <v>18</v>
      </c>
      <c r="B25" s="10">
        <v>70</v>
      </c>
      <c r="C25" s="10">
        <v>63</v>
      </c>
      <c r="D25" s="10">
        <v>133</v>
      </c>
      <c r="E25" s="3"/>
      <c r="F25" s="7">
        <v>48</v>
      </c>
      <c r="G25" s="10">
        <v>108</v>
      </c>
      <c r="H25" s="10">
        <v>91</v>
      </c>
      <c r="I25" s="10">
        <v>199</v>
      </c>
      <c r="J25" s="3"/>
      <c r="K25" s="7">
        <v>78</v>
      </c>
      <c r="L25" s="10">
        <v>194</v>
      </c>
      <c r="M25" s="10">
        <v>190</v>
      </c>
      <c r="N25" s="10">
        <v>384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8">
        <f>V6/$V$8*100</f>
        <v>20.022637238256934</v>
      </c>
      <c r="W25" s="18">
        <f>W6/$W$8*100</f>
        <v>17.939861844778545</v>
      </c>
      <c r="X25" s="18">
        <f>X6/$X$8*100</f>
        <v>18.924995984795761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63</v>
      </c>
      <c r="C26" s="10">
        <v>79</v>
      </c>
      <c r="D26" s="10">
        <v>142</v>
      </c>
      <c r="E26" s="3"/>
      <c r="F26" s="7">
        <v>49</v>
      </c>
      <c r="G26" s="10">
        <v>110</v>
      </c>
      <c r="H26" s="10">
        <v>78</v>
      </c>
      <c r="I26" s="10">
        <v>188</v>
      </c>
      <c r="J26" s="3"/>
      <c r="K26" s="7">
        <v>79</v>
      </c>
      <c r="L26" s="10">
        <v>71</v>
      </c>
      <c r="M26" s="10">
        <v>92</v>
      </c>
      <c r="N26" s="10">
        <v>163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8">
        <f>V7/$V$8*100</f>
        <v>25.093378607809846</v>
      </c>
      <c r="W26" s="18">
        <f>W7/$W$8*100</f>
        <v>35.666395774075575</v>
      </c>
      <c r="X26" s="18">
        <f>X7/$X$8*100</f>
        <v>30.665453182718561</v>
      </c>
      <c r="Z26" s="4" t="s">
        <v>25</v>
      </c>
      <c r="AA26" s="10">
        <v>66</v>
      </c>
      <c r="AB26" s="10">
        <v>64</v>
      </c>
      <c r="AC26" s="10">
        <v>130</v>
      </c>
    </row>
    <row r="27" spans="1:29" ht="15" customHeight="1" x14ac:dyDescent="0.15">
      <c r="A27" s="7"/>
      <c r="B27" s="11">
        <v>372</v>
      </c>
      <c r="C27" s="11">
        <v>361</v>
      </c>
      <c r="D27" s="11">
        <v>733</v>
      </c>
      <c r="E27" s="3"/>
      <c r="F27" s="7"/>
      <c r="G27" s="11">
        <v>508</v>
      </c>
      <c r="H27" s="11">
        <v>435</v>
      </c>
      <c r="I27" s="11">
        <v>943</v>
      </c>
      <c r="J27" s="3"/>
      <c r="K27" s="7"/>
      <c r="L27" s="11">
        <v>953</v>
      </c>
      <c r="M27" s="11">
        <v>980</v>
      </c>
      <c r="N27" s="11">
        <v>1933</v>
      </c>
      <c r="O27" s="3"/>
      <c r="P27" s="7"/>
      <c r="Q27" s="12">
        <v>0</v>
      </c>
      <c r="R27" s="12">
        <v>1</v>
      </c>
      <c r="S27" s="12">
        <v>1</v>
      </c>
      <c r="U27" s="17" t="s">
        <v>3</v>
      </c>
      <c r="V27" s="19">
        <f>SUM(V23:V26)</f>
        <v>100</v>
      </c>
      <c r="W27" s="19">
        <f>SUM(W23:W26)</f>
        <v>100</v>
      </c>
      <c r="X27" s="19">
        <f>SUM(X23:X26)</f>
        <v>100</v>
      </c>
      <c r="Z27" s="23" t="s">
        <v>26</v>
      </c>
      <c r="AA27" s="10">
        <v>370</v>
      </c>
      <c r="AB27" s="10">
        <v>351</v>
      </c>
      <c r="AC27" s="10">
        <v>721</v>
      </c>
    </row>
    <row r="28" spans="1:29" ht="15" customHeight="1" x14ac:dyDescent="0.15">
      <c r="A28" s="7">
        <v>20</v>
      </c>
      <c r="B28" s="10">
        <v>57</v>
      </c>
      <c r="C28" s="10">
        <v>59</v>
      </c>
      <c r="D28" s="10">
        <v>116</v>
      </c>
      <c r="E28" s="3"/>
      <c r="F28" s="7">
        <v>50</v>
      </c>
      <c r="G28" s="10">
        <v>111</v>
      </c>
      <c r="H28" s="10">
        <v>93</v>
      </c>
      <c r="I28" s="10">
        <v>204</v>
      </c>
      <c r="J28" s="3"/>
      <c r="K28" s="7">
        <v>80</v>
      </c>
      <c r="L28" s="10">
        <v>110</v>
      </c>
      <c r="M28" s="10">
        <v>143</v>
      </c>
      <c r="N28" s="10">
        <v>253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8">
        <f t="shared" ref="V28:V39" si="4">V9/$V$8*100</f>
        <v>28.658743633276739</v>
      </c>
      <c r="W28" s="18">
        <f t="shared" ref="W28:W39" si="5">W9/$W$8*100</f>
        <v>24.898415278342139</v>
      </c>
      <c r="X28" s="18">
        <f t="shared" ref="X28:X39" si="6">X9/$X$8*100</f>
        <v>26.677016970929923</v>
      </c>
      <c r="Z28" s="4" t="s">
        <v>31</v>
      </c>
      <c r="AA28" s="10">
        <v>211</v>
      </c>
      <c r="AB28" s="10">
        <v>189</v>
      </c>
      <c r="AC28" s="10">
        <v>400</v>
      </c>
    </row>
    <row r="29" spans="1:29" ht="15" customHeight="1" x14ac:dyDescent="0.15">
      <c r="A29" s="7">
        <v>21</v>
      </c>
      <c r="B29" s="10">
        <v>61</v>
      </c>
      <c r="C29" s="10">
        <v>57</v>
      </c>
      <c r="D29" s="10">
        <v>118</v>
      </c>
      <c r="E29" s="3"/>
      <c r="F29" s="7">
        <v>51</v>
      </c>
      <c r="G29" s="10">
        <v>96</v>
      </c>
      <c r="H29" s="10">
        <v>110</v>
      </c>
      <c r="I29" s="10">
        <v>206</v>
      </c>
      <c r="J29" s="3"/>
      <c r="K29" s="7">
        <v>81</v>
      </c>
      <c r="L29" s="10">
        <v>108</v>
      </c>
      <c r="M29" s="10">
        <v>183</v>
      </c>
      <c r="N29" s="10">
        <v>291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8">
        <f t="shared" si="4"/>
        <v>73.774759479343516</v>
      </c>
      <c r="W29" s="18">
        <f t="shared" si="5"/>
        <v>78.504672897196258</v>
      </c>
      <c r="X29" s="18">
        <f t="shared" si="6"/>
        <v>76.267466138444235</v>
      </c>
      <c r="Z29" s="4" t="s">
        <v>7</v>
      </c>
      <c r="AA29" s="10">
        <v>217</v>
      </c>
      <c r="AB29" s="10">
        <v>361</v>
      </c>
      <c r="AC29" s="10">
        <v>578</v>
      </c>
    </row>
    <row r="30" spans="1:29" ht="15" customHeight="1" x14ac:dyDescent="0.15">
      <c r="A30" s="7">
        <v>22</v>
      </c>
      <c r="B30" s="10">
        <v>53</v>
      </c>
      <c r="C30" s="10">
        <v>57</v>
      </c>
      <c r="D30" s="10">
        <v>110</v>
      </c>
      <c r="E30" s="3"/>
      <c r="F30" s="7">
        <v>52</v>
      </c>
      <c r="G30" s="10">
        <v>101</v>
      </c>
      <c r="H30" s="10">
        <v>87</v>
      </c>
      <c r="I30" s="10">
        <v>188</v>
      </c>
      <c r="J30" s="3"/>
      <c r="K30" s="7">
        <v>82</v>
      </c>
      <c r="L30" s="10">
        <v>106</v>
      </c>
      <c r="M30" s="10">
        <v>160</v>
      </c>
      <c r="N30" s="10">
        <v>266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8">
        <f t="shared" si="4"/>
        <v>62.988115449915107</v>
      </c>
      <c r="W30" s="18">
        <f t="shared" si="5"/>
        <v>69.798862251117427</v>
      </c>
      <c r="X30" s="18">
        <f t="shared" si="6"/>
        <v>66.577439905776544</v>
      </c>
      <c r="Z30" s="9" t="s">
        <v>24</v>
      </c>
      <c r="AA30" s="11">
        <f t="shared" ref="AA30:AB30" si="7">SUM(AA26:AA29)</f>
        <v>864</v>
      </c>
      <c r="AB30" s="11">
        <f t="shared" si="7"/>
        <v>965</v>
      </c>
      <c r="AC30" s="11">
        <f>SUM(AC26:AC29)</f>
        <v>1829</v>
      </c>
    </row>
    <row r="31" spans="1:29" ht="15" customHeight="1" x14ac:dyDescent="0.15">
      <c r="A31" s="7">
        <v>23</v>
      </c>
      <c r="B31" s="10">
        <v>49</v>
      </c>
      <c r="C31" s="10">
        <v>52</v>
      </c>
      <c r="D31" s="10">
        <v>101</v>
      </c>
      <c r="E31" s="3"/>
      <c r="F31" s="7">
        <v>53</v>
      </c>
      <c r="G31" s="10">
        <v>111</v>
      </c>
      <c r="H31" s="10">
        <v>103</v>
      </c>
      <c r="I31" s="10">
        <v>214</v>
      </c>
      <c r="J31" s="3"/>
      <c r="K31" s="7">
        <v>83</v>
      </c>
      <c r="L31" s="10">
        <v>102</v>
      </c>
      <c r="M31" s="10">
        <v>172</v>
      </c>
      <c r="N31" s="10">
        <v>274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8">
        <f t="shared" si="4"/>
        <v>51.929824561403507</v>
      </c>
      <c r="W31" s="18">
        <f t="shared" si="5"/>
        <v>60.016253555465262</v>
      </c>
      <c r="X31" s="18">
        <f t="shared" si="6"/>
        <v>56.191444938165859</v>
      </c>
      <c r="Z31" s="6"/>
    </row>
    <row r="32" spans="1:29" ht="15" customHeight="1" x14ac:dyDescent="0.15">
      <c r="A32" s="7">
        <v>24</v>
      </c>
      <c r="B32" s="10">
        <v>66</v>
      </c>
      <c r="C32" s="10">
        <v>51</v>
      </c>
      <c r="D32" s="10">
        <v>117</v>
      </c>
      <c r="E32" s="3"/>
      <c r="F32" s="7">
        <v>54</v>
      </c>
      <c r="G32" s="10">
        <v>90</v>
      </c>
      <c r="H32" s="10">
        <v>89</v>
      </c>
      <c r="I32" s="10">
        <v>179</v>
      </c>
      <c r="J32" s="3"/>
      <c r="K32" s="7">
        <v>84</v>
      </c>
      <c r="L32" s="10">
        <v>99</v>
      </c>
      <c r="M32" s="10">
        <v>173</v>
      </c>
      <c r="N32" s="10">
        <v>272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19">
        <f t="shared" si="4"/>
        <v>45.11601584606678</v>
      </c>
      <c r="W32" s="19">
        <f t="shared" si="5"/>
        <v>53.606257618854123</v>
      </c>
      <c r="X32" s="19">
        <f t="shared" si="6"/>
        <v>49.590449167514322</v>
      </c>
      <c r="Z32" s="6"/>
      <c r="AA32" s="25"/>
      <c r="AB32" s="24"/>
      <c r="AC32" s="24"/>
    </row>
    <row r="33" spans="1:29" ht="15" customHeight="1" x14ac:dyDescent="0.15">
      <c r="A33" s="7"/>
      <c r="B33" s="11">
        <v>286</v>
      </c>
      <c r="C33" s="11">
        <v>276</v>
      </c>
      <c r="D33" s="11">
        <v>562</v>
      </c>
      <c r="E33" s="3"/>
      <c r="F33" s="7"/>
      <c r="G33" s="11">
        <v>509</v>
      </c>
      <c r="H33" s="11">
        <v>482</v>
      </c>
      <c r="I33" s="11">
        <v>991</v>
      </c>
      <c r="J33" s="3"/>
      <c r="K33" s="7"/>
      <c r="L33" s="11">
        <v>525</v>
      </c>
      <c r="M33" s="11">
        <v>831</v>
      </c>
      <c r="N33" s="11">
        <v>1356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8">
        <f t="shared" si="4"/>
        <v>36.151669496321446</v>
      </c>
      <c r="W33" s="18">
        <f t="shared" si="5"/>
        <v>45.154408776919951</v>
      </c>
      <c r="X33" s="18">
        <f t="shared" si="6"/>
        <v>40.896193586380427</v>
      </c>
      <c r="Z33" s="6" t="s">
        <v>3</v>
      </c>
    </row>
    <row r="34" spans="1:29" ht="15" customHeight="1" x14ac:dyDescent="0.15">
      <c r="A34" s="7">
        <v>25</v>
      </c>
      <c r="B34" s="10">
        <v>61</v>
      </c>
      <c r="C34" s="10">
        <v>48</v>
      </c>
      <c r="D34" s="10">
        <v>109</v>
      </c>
      <c r="E34" s="3"/>
      <c r="F34" s="7">
        <v>55</v>
      </c>
      <c r="G34" s="10">
        <v>99</v>
      </c>
      <c r="H34" s="10">
        <v>87</v>
      </c>
      <c r="I34" s="10">
        <v>186</v>
      </c>
      <c r="J34" s="3"/>
      <c r="K34" s="7">
        <v>85</v>
      </c>
      <c r="L34" s="10">
        <v>82</v>
      </c>
      <c r="M34" s="10">
        <v>164</v>
      </c>
      <c r="N34" s="10">
        <v>246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8">
        <f t="shared" si="4"/>
        <v>25.093378607809846</v>
      </c>
      <c r="W34" s="18">
        <f t="shared" si="5"/>
        <v>35.666395774075575</v>
      </c>
      <c r="X34" s="18">
        <f t="shared" si="6"/>
        <v>30.665453182718561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55</v>
      </c>
      <c r="C35" s="10">
        <v>48</v>
      </c>
      <c r="D35" s="10">
        <v>103</v>
      </c>
      <c r="E35" s="3"/>
      <c r="F35" s="7">
        <v>56</v>
      </c>
      <c r="G35" s="10">
        <v>92</v>
      </c>
      <c r="H35" s="10">
        <v>91</v>
      </c>
      <c r="I35" s="10">
        <v>183</v>
      </c>
      <c r="J35" s="3"/>
      <c r="K35" s="7">
        <v>86</v>
      </c>
      <c r="L35" s="10">
        <v>85</v>
      </c>
      <c r="M35" s="10">
        <v>154</v>
      </c>
      <c r="N35" s="10">
        <v>239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8">
        <f t="shared" si="4"/>
        <v>14.306734578381439</v>
      </c>
      <c r="W35" s="18">
        <f t="shared" si="5"/>
        <v>25.71109305160504</v>
      </c>
      <c r="X35" s="18">
        <f t="shared" si="6"/>
        <v>20.316933454681731</v>
      </c>
      <c r="Z35" s="4" t="s">
        <v>25</v>
      </c>
      <c r="AA35" s="10">
        <f>SUM(AA5,AA12,AA19,AA26)</f>
        <v>764</v>
      </c>
      <c r="AB35" s="10">
        <f t="shared" ref="AA35:AB38" si="8">SUM(AB5,AB12,AB19,AB26)</f>
        <v>658</v>
      </c>
      <c r="AC35" s="10">
        <f>SUM(AA35:AB35)</f>
        <v>1422</v>
      </c>
    </row>
    <row r="36" spans="1:29" ht="15" customHeight="1" x14ac:dyDescent="0.15">
      <c r="A36" s="7">
        <v>27</v>
      </c>
      <c r="B36" s="10">
        <v>46</v>
      </c>
      <c r="C36" s="10">
        <v>52</v>
      </c>
      <c r="D36" s="10">
        <v>98</v>
      </c>
      <c r="E36" s="3"/>
      <c r="F36" s="7">
        <v>57</v>
      </c>
      <c r="G36" s="10">
        <v>87</v>
      </c>
      <c r="H36" s="10">
        <v>109</v>
      </c>
      <c r="I36" s="10">
        <v>196</v>
      </c>
      <c r="J36" s="3"/>
      <c r="K36" s="7">
        <v>87</v>
      </c>
      <c r="L36" s="10">
        <v>82</v>
      </c>
      <c r="M36" s="10">
        <v>160</v>
      </c>
      <c r="N36" s="10">
        <v>242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8">
        <f t="shared" si="4"/>
        <v>8.3644595359366161</v>
      </c>
      <c r="W36" s="18">
        <f t="shared" si="5"/>
        <v>17.269402681836652</v>
      </c>
      <c r="X36" s="18">
        <f t="shared" si="6"/>
        <v>13.057444188661064</v>
      </c>
      <c r="Z36" s="23" t="s">
        <v>26</v>
      </c>
      <c r="AA36" s="10">
        <f t="shared" si="8"/>
        <v>4085</v>
      </c>
      <c r="AB36" s="10">
        <f t="shared" si="8"/>
        <v>3909</v>
      </c>
      <c r="AC36" s="13">
        <f>SUM(AA36:AB36)</f>
        <v>7994</v>
      </c>
    </row>
    <row r="37" spans="1:29" ht="15" customHeight="1" x14ac:dyDescent="0.15">
      <c r="A37" s="7">
        <v>28</v>
      </c>
      <c r="B37" s="10">
        <v>57</v>
      </c>
      <c r="C37" s="10">
        <v>51</v>
      </c>
      <c r="D37" s="10">
        <v>108</v>
      </c>
      <c r="E37" s="3"/>
      <c r="F37" s="7">
        <v>58</v>
      </c>
      <c r="G37" s="10">
        <v>92</v>
      </c>
      <c r="H37" s="10">
        <v>120</v>
      </c>
      <c r="I37" s="10">
        <v>212</v>
      </c>
      <c r="J37" s="3"/>
      <c r="K37" s="7">
        <v>88</v>
      </c>
      <c r="L37" s="10">
        <v>96</v>
      </c>
      <c r="M37" s="10">
        <v>168</v>
      </c>
      <c r="N37" s="10">
        <v>264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8">
        <f t="shared" si="4"/>
        <v>3.5427277872099601</v>
      </c>
      <c r="W37" s="18">
        <f t="shared" si="5"/>
        <v>9.1121495327102799</v>
      </c>
      <c r="X37" s="18">
        <f t="shared" si="6"/>
        <v>6.4778628406231595</v>
      </c>
      <c r="Z37" s="4" t="s">
        <v>31</v>
      </c>
      <c r="AA37" s="10">
        <f t="shared" si="8"/>
        <v>1769</v>
      </c>
      <c r="AB37" s="10">
        <f t="shared" si="8"/>
        <v>1766</v>
      </c>
      <c r="AC37" s="13">
        <f>SUM(AA37:AB37)</f>
        <v>3535</v>
      </c>
    </row>
    <row r="38" spans="1:29" ht="15" customHeight="1" x14ac:dyDescent="0.15">
      <c r="A38" s="7">
        <v>29</v>
      </c>
      <c r="B38" s="10">
        <v>45</v>
      </c>
      <c r="C38" s="10">
        <v>46</v>
      </c>
      <c r="D38" s="10">
        <v>91</v>
      </c>
      <c r="E38" s="3"/>
      <c r="F38" s="7">
        <v>59</v>
      </c>
      <c r="G38" s="10">
        <v>98</v>
      </c>
      <c r="H38" s="10">
        <v>74</v>
      </c>
      <c r="I38" s="10">
        <v>172</v>
      </c>
      <c r="J38" s="3"/>
      <c r="K38" s="7">
        <v>89</v>
      </c>
      <c r="L38" s="10">
        <v>81</v>
      </c>
      <c r="M38" s="10">
        <v>157</v>
      </c>
      <c r="N38" s="10">
        <v>238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8">
        <f t="shared" si="4"/>
        <v>0.91680814940577249</v>
      </c>
      <c r="W38" s="18">
        <f t="shared" si="5"/>
        <v>3.0678585940674523</v>
      </c>
      <c r="X38" s="18">
        <f t="shared" si="6"/>
        <v>2.0504309652550994</v>
      </c>
      <c r="Z38" s="4" t="s">
        <v>7</v>
      </c>
      <c r="AA38" s="10">
        <f t="shared" si="8"/>
        <v>2217</v>
      </c>
      <c r="AB38" s="10">
        <f t="shared" si="8"/>
        <v>3511</v>
      </c>
      <c r="AC38" s="13">
        <f>SUM(AA38:AB38)</f>
        <v>5728</v>
      </c>
    </row>
    <row r="39" spans="1:29" ht="15" customHeight="1" x14ac:dyDescent="0.15">
      <c r="A39" s="7"/>
      <c r="B39" s="11">
        <v>264</v>
      </c>
      <c r="C39" s="11">
        <v>245</v>
      </c>
      <c r="D39" s="11">
        <v>509</v>
      </c>
      <c r="E39" s="3"/>
      <c r="F39" s="7"/>
      <c r="G39" s="11">
        <v>468</v>
      </c>
      <c r="H39" s="11">
        <v>481</v>
      </c>
      <c r="I39" s="11">
        <v>949</v>
      </c>
      <c r="J39" s="3"/>
      <c r="K39" s="7"/>
      <c r="L39" s="11">
        <v>426</v>
      </c>
      <c r="M39" s="11">
        <v>803</v>
      </c>
      <c r="N39" s="11">
        <v>1229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8">
        <f t="shared" si="4"/>
        <v>6.7911714770797965E-2</v>
      </c>
      <c r="W39" s="18">
        <f t="shared" si="5"/>
        <v>0.51808208045509951</v>
      </c>
      <c r="X39" s="18">
        <f t="shared" si="6"/>
        <v>0.30515552224423148</v>
      </c>
      <c r="Z39" s="9" t="s">
        <v>24</v>
      </c>
      <c r="AA39" s="11">
        <f>SUM(AA35:AA38)</f>
        <v>8835</v>
      </c>
      <c r="AB39" s="11">
        <f>SUM(AB35:AB38)</f>
        <v>9844</v>
      </c>
      <c r="AC39" s="11">
        <f>SUM(AC35:AC38)</f>
        <v>18679</v>
      </c>
    </row>
    <row r="81" spans="7:9" x14ac:dyDescent="0.15">
      <c r="G81" s="21"/>
      <c r="H81" s="21"/>
      <c r="I81" s="21"/>
    </row>
    <row r="93" spans="7:9" x14ac:dyDescent="0.15">
      <c r="G93" s="21"/>
      <c r="H93" s="21"/>
      <c r="I93" s="21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mergeCells count="2">
    <mergeCell ref="F1:H1"/>
    <mergeCell ref="V2:W2"/>
  </mergeCells>
  <phoneticPr fontId="11"/>
  <pageMargins left="0.23622047244094491" right="0.23622047244094491" top="0.94488188976377963" bottom="0.35433070866141736" header="0.31496062992125984" footer="0.31496062992125984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AC121"/>
  <sheetViews>
    <sheetView zoomScale="85" zoomScaleNormal="85" workbookViewId="0">
      <selection activeCell="AI7" sqref="AI7"/>
    </sheetView>
  </sheetViews>
  <sheetFormatPr defaultRowHeight="13.5" x14ac:dyDescent="0.15"/>
  <cols>
    <col min="1" max="4" width="6.5" customWidth="1"/>
    <col min="5" max="5" width="0.875" customWidth="1"/>
    <col min="6" max="9" width="6.5" customWidth="1"/>
    <col min="10" max="10" width="0.875" customWidth="1"/>
    <col min="11" max="14" width="6.5" customWidth="1"/>
    <col min="15" max="15" width="0.875" customWidth="1"/>
    <col min="16" max="19" width="6.5" customWidth="1"/>
    <col min="20" max="20" width="0.875" customWidth="1"/>
    <col min="21" max="21" width="10.125" customWidth="1"/>
    <col min="22" max="24" width="8.625" customWidth="1"/>
    <col min="25" max="25" width="2.625" customWidth="1"/>
    <col min="26" max="26" width="10.125" customWidth="1"/>
    <col min="27" max="29" width="8.625" customWidth="1"/>
  </cols>
  <sheetData>
    <row r="1" spans="1:29" ht="18" customHeight="1" x14ac:dyDescent="0.2">
      <c r="A1" s="31" t="s">
        <v>20</v>
      </c>
      <c r="F1" s="34" t="s">
        <v>36</v>
      </c>
      <c r="G1" s="35"/>
      <c r="H1" s="36"/>
      <c r="U1" s="26" t="s">
        <v>35</v>
      </c>
      <c r="X1" s="26"/>
    </row>
    <row r="2" spans="1:29" ht="15" customHeight="1" x14ac:dyDescent="0.15">
      <c r="V2" s="37">
        <v>45900</v>
      </c>
      <c r="W2" s="37"/>
      <c r="X2" s="30" t="s">
        <v>42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2"/>
      <c r="F3" s="4" t="s">
        <v>0</v>
      </c>
      <c r="G3" s="5" t="s">
        <v>1</v>
      </c>
      <c r="H3" s="5" t="s">
        <v>2</v>
      </c>
      <c r="I3" s="5" t="s">
        <v>3</v>
      </c>
      <c r="J3" s="22"/>
      <c r="K3" s="4" t="s">
        <v>0</v>
      </c>
      <c r="L3" s="5" t="s">
        <v>1</v>
      </c>
      <c r="M3" s="5" t="s">
        <v>2</v>
      </c>
      <c r="N3" s="5" t="s">
        <v>3</v>
      </c>
      <c r="O3" s="22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26</v>
      </c>
      <c r="C4" s="10">
        <v>15</v>
      </c>
      <c r="D4" s="10">
        <v>41</v>
      </c>
      <c r="E4" s="3"/>
      <c r="F4" s="7">
        <v>30</v>
      </c>
      <c r="G4" s="10">
        <v>45</v>
      </c>
      <c r="H4" s="10">
        <v>41</v>
      </c>
      <c r="I4" s="10">
        <v>86</v>
      </c>
      <c r="J4" s="3"/>
      <c r="K4" s="7">
        <v>60</v>
      </c>
      <c r="L4" s="10">
        <v>110</v>
      </c>
      <c r="M4" s="10">
        <v>109</v>
      </c>
      <c r="N4" s="10">
        <v>219</v>
      </c>
      <c r="O4" s="3"/>
      <c r="P4" s="7">
        <v>90</v>
      </c>
      <c r="Q4" s="10">
        <v>66</v>
      </c>
      <c r="R4" s="10">
        <v>148</v>
      </c>
      <c r="S4" s="10">
        <v>214</v>
      </c>
      <c r="U4" s="4" t="s">
        <v>4</v>
      </c>
      <c r="V4" s="15">
        <f>SUM(B9,B15,B21)</f>
        <v>761</v>
      </c>
      <c r="W4" s="15">
        <f>SUM(C9,C15,C21)</f>
        <v>650</v>
      </c>
      <c r="X4" s="15">
        <f>SUM(V4:W4)</f>
        <v>1411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34</v>
      </c>
      <c r="C5" s="10">
        <v>24</v>
      </c>
      <c r="D5" s="10">
        <v>58</v>
      </c>
      <c r="E5" s="3"/>
      <c r="F5" s="7">
        <v>31</v>
      </c>
      <c r="G5" s="10">
        <v>71</v>
      </c>
      <c r="H5" s="10">
        <v>56</v>
      </c>
      <c r="I5" s="10">
        <v>127</v>
      </c>
      <c r="J5" s="3"/>
      <c r="K5" s="7">
        <v>61</v>
      </c>
      <c r="L5" s="10">
        <v>108</v>
      </c>
      <c r="M5" s="10">
        <v>128</v>
      </c>
      <c r="N5" s="10">
        <v>236</v>
      </c>
      <c r="O5" s="3"/>
      <c r="P5" s="7">
        <v>91</v>
      </c>
      <c r="Q5" s="10">
        <v>45</v>
      </c>
      <c r="R5" s="10">
        <v>136</v>
      </c>
      <c r="S5" s="10">
        <v>181</v>
      </c>
      <c r="U5" s="4" t="s">
        <v>5</v>
      </c>
      <c r="V5" s="15">
        <f>SUM(B27,B33,B39,G9,G15,G21,G27,G33,G39,L9)</f>
        <v>4067</v>
      </c>
      <c r="W5" s="15">
        <f>SUM(C27,C33,C39,H9,H15,H21,H27,H33,H39,M9)</f>
        <v>3890</v>
      </c>
      <c r="X5" s="15">
        <f>SUM(V5:W5)</f>
        <v>7957</v>
      </c>
      <c r="Y5" s="2"/>
      <c r="Z5" s="4" t="s">
        <v>25</v>
      </c>
      <c r="AA5" s="29">
        <v>455</v>
      </c>
      <c r="AB5" s="29">
        <v>407</v>
      </c>
      <c r="AC5" s="29">
        <v>862</v>
      </c>
    </row>
    <row r="6" spans="1:29" ht="15" customHeight="1" x14ac:dyDescent="0.15">
      <c r="A6" s="7">
        <v>2</v>
      </c>
      <c r="B6" s="10">
        <v>35</v>
      </c>
      <c r="C6" s="10">
        <v>35</v>
      </c>
      <c r="D6" s="10">
        <v>70</v>
      </c>
      <c r="E6" s="3"/>
      <c r="F6" s="7">
        <v>32</v>
      </c>
      <c r="G6" s="10">
        <v>56</v>
      </c>
      <c r="H6" s="10">
        <v>52</v>
      </c>
      <c r="I6" s="10">
        <v>108</v>
      </c>
      <c r="J6" s="3"/>
      <c r="K6" s="7">
        <v>62</v>
      </c>
      <c r="L6" s="10">
        <v>127</v>
      </c>
      <c r="M6" s="10">
        <v>114</v>
      </c>
      <c r="N6" s="10">
        <v>241</v>
      </c>
      <c r="O6" s="3"/>
      <c r="P6" s="7">
        <v>92</v>
      </c>
      <c r="Q6" s="10">
        <v>45</v>
      </c>
      <c r="R6" s="10">
        <v>116</v>
      </c>
      <c r="S6" s="10">
        <v>161</v>
      </c>
      <c r="U6" s="8" t="s">
        <v>6</v>
      </c>
      <c r="V6" s="15">
        <f>SUM(L15,L21)</f>
        <v>1768</v>
      </c>
      <c r="W6" s="15">
        <f>SUM(M15,M21)</f>
        <v>1765</v>
      </c>
      <c r="X6" s="15">
        <f>SUM(V6:W6)</f>
        <v>3533</v>
      </c>
      <c r="Z6" s="23" t="s">
        <v>26</v>
      </c>
      <c r="AA6" s="29">
        <v>2385</v>
      </c>
      <c r="AB6" s="29">
        <v>2334</v>
      </c>
      <c r="AC6" s="29">
        <v>4719</v>
      </c>
    </row>
    <row r="7" spans="1:29" ht="15" customHeight="1" x14ac:dyDescent="0.15">
      <c r="A7" s="7">
        <v>3</v>
      </c>
      <c r="B7" s="10">
        <v>32</v>
      </c>
      <c r="C7" s="10">
        <v>30</v>
      </c>
      <c r="D7" s="10">
        <v>62</v>
      </c>
      <c r="E7" s="3"/>
      <c r="F7" s="7">
        <v>33</v>
      </c>
      <c r="G7" s="10">
        <v>52</v>
      </c>
      <c r="H7" s="10">
        <v>43</v>
      </c>
      <c r="I7" s="10">
        <v>95</v>
      </c>
      <c r="J7" s="3"/>
      <c r="K7" s="7">
        <v>63</v>
      </c>
      <c r="L7" s="10">
        <v>121</v>
      </c>
      <c r="M7" s="10">
        <v>127</v>
      </c>
      <c r="N7" s="10">
        <v>248</v>
      </c>
      <c r="O7" s="3"/>
      <c r="P7" s="7">
        <v>93</v>
      </c>
      <c r="Q7" s="10">
        <v>41</v>
      </c>
      <c r="R7" s="10">
        <v>88</v>
      </c>
      <c r="S7" s="10">
        <v>129</v>
      </c>
      <c r="U7" s="4" t="s">
        <v>7</v>
      </c>
      <c r="V7" s="15">
        <f>SUM(L27,L33,L39,Q9,Q15,Q21,Q27,Q33,Q39)</f>
        <v>2220</v>
      </c>
      <c r="W7" s="15">
        <f>SUM(M27,M33,M39,R9,R15,R21,R27,R33,R39)</f>
        <v>3510</v>
      </c>
      <c r="X7" s="15">
        <f>SUM(V7:W7)</f>
        <v>5730</v>
      </c>
      <c r="Z7" s="4" t="s">
        <v>31</v>
      </c>
      <c r="AA7" s="29">
        <v>996</v>
      </c>
      <c r="AB7" s="29">
        <v>1003</v>
      </c>
      <c r="AC7" s="29">
        <v>1999</v>
      </c>
    </row>
    <row r="8" spans="1:29" ht="15" customHeight="1" x14ac:dyDescent="0.15">
      <c r="A8" s="7">
        <v>4</v>
      </c>
      <c r="B8" s="10">
        <v>49</v>
      </c>
      <c r="C8" s="10">
        <v>38</v>
      </c>
      <c r="D8" s="10">
        <v>87</v>
      </c>
      <c r="E8" s="3"/>
      <c r="F8" s="7">
        <v>34</v>
      </c>
      <c r="G8" s="10">
        <v>63</v>
      </c>
      <c r="H8" s="10">
        <v>49</v>
      </c>
      <c r="I8" s="10">
        <v>112</v>
      </c>
      <c r="J8" s="3"/>
      <c r="K8" s="7">
        <v>64</v>
      </c>
      <c r="L8" s="10">
        <v>138</v>
      </c>
      <c r="M8" s="10">
        <v>142</v>
      </c>
      <c r="N8" s="10">
        <v>280</v>
      </c>
      <c r="O8" s="3"/>
      <c r="P8" s="7">
        <v>94</v>
      </c>
      <c r="Q8" s="10">
        <v>36</v>
      </c>
      <c r="R8" s="10">
        <v>107</v>
      </c>
      <c r="S8" s="10">
        <v>143</v>
      </c>
      <c r="U8" s="17" t="s">
        <v>3</v>
      </c>
      <c r="V8" s="12">
        <f>SUM(V4:V7)</f>
        <v>8816</v>
      </c>
      <c r="W8" s="12">
        <f>SUM(W4:W7)</f>
        <v>9815</v>
      </c>
      <c r="X8" s="12">
        <f>SUM(X4:X7)</f>
        <v>18631</v>
      </c>
      <c r="Z8" s="4" t="s">
        <v>7</v>
      </c>
      <c r="AA8" s="29">
        <v>1354</v>
      </c>
      <c r="AB8" s="29">
        <v>2121</v>
      </c>
      <c r="AC8" s="29">
        <v>3475</v>
      </c>
    </row>
    <row r="9" spans="1:29" ht="15" customHeight="1" x14ac:dyDescent="0.15">
      <c r="A9" s="7"/>
      <c r="B9" s="11">
        <v>176</v>
      </c>
      <c r="C9" s="11">
        <v>142</v>
      </c>
      <c r="D9" s="11">
        <v>318</v>
      </c>
      <c r="E9" s="3"/>
      <c r="F9" s="7"/>
      <c r="G9" s="11">
        <v>287</v>
      </c>
      <c r="H9" s="11">
        <v>241</v>
      </c>
      <c r="I9" s="11">
        <v>528</v>
      </c>
      <c r="J9" s="3"/>
      <c r="K9" s="7"/>
      <c r="L9" s="12">
        <v>604</v>
      </c>
      <c r="M9" s="12">
        <v>620</v>
      </c>
      <c r="N9" s="12">
        <v>1224</v>
      </c>
      <c r="O9" s="3"/>
      <c r="P9" s="7"/>
      <c r="Q9" s="11">
        <v>233</v>
      </c>
      <c r="R9" s="11">
        <v>595</v>
      </c>
      <c r="S9" s="11">
        <v>828</v>
      </c>
      <c r="U9" s="4" t="s">
        <v>8</v>
      </c>
      <c r="V9" s="15">
        <f>SUM(G21,G27,G33,G39,L9)</f>
        <v>2515</v>
      </c>
      <c r="W9" s="15">
        <f>SUM(H21,H27,H33,H39,M9)</f>
        <v>2446</v>
      </c>
      <c r="X9" s="15">
        <f t="shared" ref="X9:X20" si="0">SUM(V9:W9)</f>
        <v>4961</v>
      </c>
      <c r="Z9" s="9" t="s">
        <v>24</v>
      </c>
      <c r="AA9" s="11">
        <f t="shared" ref="AA9:AB9" si="1">SUM(AA5:AA8)</f>
        <v>5190</v>
      </c>
      <c r="AB9" s="11">
        <f t="shared" si="1"/>
        <v>5865</v>
      </c>
      <c r="AC9" s="11">
        <f>SUM(AC5:AC8)</f>
        <v>11055</v>
      </c>
    </row>
    <row r="10" spans="1:29" ht="15" customHeight="1" x14ac:dyDescent="0.15">
      <c r="A10" s="7">
        <v>5</v>
      </c>
      <c r="B10" s="10">
        <v>55</v>
      </c>
      <c r="C10" s="10">
        <v>41</v>
      </c>
      <c r="D10" s="10">
        <v>96</v>
      </c>
      <c r="E10" s="3"/>
      <c r="F10" s="7">
        <v>35</v>
      </c>
      <c r="G10" s="10">
        <v>56</v>
      </c>
      <c r="H10" s="10">
        <v>38</v>
      </c>
      <c r="I10" s="10">
        <v>94</v>
      </c>
      <c r="J10" s="3"/>
      <c r="K10" s="7">
        <v>65</v>
      </c>
      <c r="L10" s="10">
        <v>142</v>
      </c>
      <c r="M10" s="10">
        <v>151</v>
      </c>
      <c r="N10" s="10">
        <v>293</v>
      </c>
      <c r="O10" s="3"/>
      <c r="P10" s="7">
        <v>95</v>
      </c>
      <c r="Q10" s="10">
        <v>29</v>
      </c>
      <c r="R10" s="10">
        <v>76</v>
      </c>
      <c r="S10" s="10">
        <v>105</v>
      </c>
      <c r="U10" s="4" t="s">
        <v>9</v>
      </c>
      <c r="V10" s="15">
        <f>SUM(G21,G27,G33,G39,L9,L15,L21,L27,L33,L39,Q9,Q15,Q21,Q27,Q33,Q39)</f>
        <v>6503</v>
      </c>
      <c r="W10" s="15">
        <f>SUM(H21,H27,H33,H39,M9,M15,M21,M27,M33,M39,R9,R15,R21,R27,R33,R39)</f>
        <v>7721</v>
      </c>
      <c r="X10" s="15">
        <f t="shared" si="0"/>
        <v>14224</v>
      </c>
      <c r="Z10" s="6" t="s">
        <v>28</v>
      </c>
    </row>
    <row r="11" spans="1:29" ht="15" customHeight="1" x14ac:dyDescent="0.15">
      <c r="A11" s="7">
        <v>6</v>
      </c>
      <c r="B11" s="10">
        <v>43</v>
      </c>
      <c r="C11" s="10">
        <v>36</v>
      </c>
      <c r="D11" s="10">
        <v>79</v>
      </c>
      <c r="E11" s="3"/>
      <c r="F11" s="7">
        <v>36</v>
      </c>
      <c r="G11" s="10">
        <v>60</v>
      </c>
      <c r="H11" s="10">
        <v>57</v>
      </c>
      <c r="I11" s="10">
        <v>117</v>
      </c>
      <c r="J11" s="3"/>
      <c r="K11" s="7">
        <v>66</v>
      </c>
      <c r="L11" s="10">
        <v>164</v>
      </c>
      <c r="M11" s="10">
        <v>167</v>
      </c>
      <c r="N11" s="10">
        <v>331</v>
      </c>
      <c r="O11" s="3"/>
      <c r="P11" s="7">
        <v>96</v>
      </c>
      <c r="Q11" s="10">
        <v>20</v>
      </c>
      <c r="R11" s="10">
        <v>66</v>
      </c>
      <c r="S11" s="10">
        <v>86</v>
      </c>
      <c r="U11" s="4" t="s">
        <v>10</v>
      </c>
      <c r="V11" s="15">
        <f>SUM(,G33,G39,L9,L15,L21,L27,L33,L39,Q9,Q15,Q21,Q27,Q33,Q39)</f>
        <v>5560</v>
      </c>
      <c r="W11" s="15">
        <f>SUM(,H33,H39,M9,M15,M21,M27,M33,M39,R9,R15,R21,R27,R33,R39)</f>
        <v>6857</v>
      </c>
      <c r="X11" s="15">
        <f t="shared" si="0"/>
        <v>12417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54</v>
      </c>
      <c r="C12" s="10">
        <v>43</v>
      </c>
      <c r="D12" s="10">
        <v>97</v>
      </c>
      <c r="E12" s="3"/>
      <c r="F12" s="7">
        <v>37</v>
      </c>
      <c r="G12" s="10">
        <v>77</v>
      </c>
      <c r="H12" s="10">
        <v>75</v>
      </c>
      <c r="I12" s="10">
        <v>152</v>
      </c>
      <c r="J12" s="3"/>
      <c r="K12" s="7">
        <v>67</v>
      </c>
      <c r="L12" s="10">
        <v>152</v>
      </c>
      <c r="M12" s="10">
        <v>159</v>
      </c>
      <c r="N12" s="10">
        <v>311</v>
      </c>
      <c r="O12" s="3"/>
      <c r="P12" s="7">
        <v>97</v>
      </c>
      <c r="Q12" s="10">
        <v>10</v>
      </c>
      <c r="R12" s="10">
        <v>46</v>
      </c>
      <c r="S12" s="10">
        <v>56</v>
      </c>
      <c r="U12" s="4" t="s">
        <v>11</v>
      </c>
      <c r="V12" s="15">
        <f>SUM(L9,L15,L21,L27,L33,L39,Q9,Q15,Q21,Q27,Q33,Q39)</f>
        <v>4592</v>
      </c>
      <c r="W12" s="15">
        <f>SUM(M9,M15,M21,M27,M33,M39,R9,R15,R21,R27,R33,R39)</f>
        <v>5895</v>
      </c>
      <c r="X12" s="15">
        <f t="shared" si="0"/>
        <v>10487</v>
      </c>
      <c r="Z12" s="4" t="s">
        <v>25</v>
      </c>
      <c r="AA12" s="10">
        <v>127</v>
      </c>
      <c r="AB12" s="10">
        <v>77</v>
      </c>
      <c r="AC12" s="10">
        <v>204</v>
      </c>
    </row>
    <row r="13" spans="1:29" ht="15" customHeight="1" x14ac:dyDescent="0.15">
      <c r="A13" s="7">
        <v>8</v>
      </c>
      <c r="B13" s="10">
        <v>61</v>
      </c>
      <c r="C13" s="10">
        <v>48</v>
      </c>
      <c r="D13" s="10">
        <v>109</v>
      </c>
      <c r="E13" s="3"/>
      <c r="F13" s="7">
        <v>38</v>
      </c>
      <c r="G13" s="10">
        <v>67</v>
      </c>
      <c r="H13" s="10">
        <v>80</v>
      </c>
      <c r="I13" s="10">
        <v>147</v>
      </c>
      <c r="J13" s="3"/>
      <c r="K13" s="7">
        <v>68</v>
      </c>
      <c r="L13" s="10">
        <v>172</v>
      </c>
      <c r="M13" s="10">
        <v>166</v>
      </c>
      <c r="N13" s="10">
        <v>338</v>
      </c>
      <c r="O13" s="3"/>
      <c r="P13" s="7">
        <v>98</v>
      </c>
      <c r="Q13" s="10">
        <v>10</v>
      </c>
      <c r="R13" s="10">
        <v>31</v>
      </c>
      <c r="S13" s="10">
        <v>41</v>
      </c>
      <c r="U13" s="9" t="s">
        <v>12</v>
      </c>
      <c r="V13" s="12">
        <f>SUM(L15,L21,L27,L33,L39,Q9,Q15,Q21,Q27,Q33,Q39)</f>
        <v>3988</v>
      </c>
      <c r="W13" s="12">
        <f>SUM(M15,M21,M27,M33,M39,R9,R15,R21,R27,R33,R39)</f>
        <v>5275</v>
      </c>
      <c r="X13" s="12">
        <f t="shared" si="0"/>
        <v>9263</v>
      </c>
      <c r="Z13" s="23" t="s">
        <v>26</v>
      </c>
      <c r="AA13" s="10">
        <v>528</v>
      </c>
      <c r="AB13" s="10">
        <v>568</v>
      </c>
      <c r="AC13" s="10">
        <v>1096</v>
      </c>
    </row>
    <row r="14" spans="1:29" ht="15" customHeight="1" x14ac:dyDescent="0.15">
      <c r="A14" s="7">
        <v>9</v>
      </c>
      <c r="B14" s="10">
        <v>51</v>
      </c>
      <c r="C14" s="10">
        <v>48</v>
      </c>
      <c r="D14" s="10">
        <v>99</v>
      </c>
      <c r="E14" s="3"/>
      <c r="F14" s="7">
        <v>39</v>
      </c>
      <c r="G14" s="10">
        <v>81</v>
      </c>
      <c r="H14" s="10">
        <v>72</v>
      </c>
      <c r="I14" s="10">
        <v>153</v>
      </c>
      <c r="J14" s="3"/>
      <c r="K14" s="7">
        <v>69</v>
      </c>
      <c r="L14" s="10">
        <v>152</v>
      </c>
      <c r="M14" s="10">
        <v>186</v>
      </c>
      <c r="N14" s="10">
        <v>338</v>
      </c>
      <c r="O14" s="3"/>
      <c r="P14" s="7">
        <v>99</v>
      </c>
      <c r="Q14" s="10">
        <v>6</v>
      </c>
      <c r="R14" s="10">
        <v>32</v>
      </c>
      <c r="S14" s="10">
        <v>38</v>
      </c>
      <c r="U14" s="4" t="s">
        <v>13</v>
      </c>
      <c r="V14" s="15">
        <f>SUM(L21,L27,L33,L39,Q9,Q15,Q21,Q27,Q33,Q39)</f>
        <v>3206</v>
      </c>
      <c r="W14" s="15">
        <f>SUM(M21,M27,M33,M39,R9,R15,R21,R27,R33,R39)</f>
        <v>4446</v>
      </c>
      <c r="X14" s="15">
        <f t="shared" si="0"/>
        <v>7652</v>
      </c>
      <c r="Z14" s="4" t="s">
        <v>31</v>
      </c>
      <c r="AA14" s="10">
        <v>243</v>
      </c>
      <c r="AB14" s="10">
        <v>260</v>
      </c>
      <c r="AC14" s="10">
        <v>503</v>
      </c>
    </row>
    <row r="15" spans="1:29" ht="15" customHeight="1" x14ac:dyDescent="0.15">
      <c r="A15" s="7"/>
      <c r="B15" s="11">
        <v>264</v>
      </c>
      <c r="C15" s="11">
        <v>216</v>
      </c>
      <c r="D15" s="11">
        <v>480</v>
      </c>
      <c r="E15" s="3"/>
      <c r="F15" s="7"/>
      <c r="G15" s="11">
        <v>341</v>
      </c>
      <c r="H15" s="11">
        <v>322</v>
      </c>
      <c r="I15" s="11">
        <v>663</v>
      </c>
      <c r="J15" s="3"/>
      <c r="K15" s="7"/>
      <c r="L15" s="11">
        <v>782</v>
      </c>
      <c r="M15" s="11">
        <v>829</v>
      </c>
      <c r="N15" s="11">
        <v>1611</v>
      </c>
      <c r="O15" s="3"/>
      <c r="P15" s="7"/>
      <c r="Q15" s="11">
        <v>75</v>
      </c>
      <c r="R15" s="11">
        <v>251</v>
      </c>
      <c r="S15" s="11">
        <v>326</v>
      </c>
      <c r="U15" s="4" t="s">
        <v>14</v>
      </c>
      <c r="V15" s="15">
        <f>SUM(L27,L33,L39,Q9,Q15,Q21,Q27,Q33,Q39)</f>
        <v>2220</v>
      </c>
      <c r="W15" s="15">
        <f>SUM(M27,M33,M39,R9,R15,R21,R27,R33,R39)</f>
        <v>3510</v>
      </c>
      <c r="X15" s="15">
        <f t="shared" si="0"/>
        <v>5730</v>
      </c>
      <c r="Z15" s="4" t="s">
        <v>7</v>
      </c>
      <c r="AA15" s="10">
        <v>270</v>
      </c>
      <c r="AB15" s="10">
        <v>427</v>
      </c>
      <c r="AC15" s="10">
        <v>697</v>
      </c>
    </row>
    <row r="16" spans="1:29" ht="15" customHeight="1" x14ac:dyDescent="0.15">
      <c r="A16" s="7">
        <v>10</v>
      </c>
      <c r="B16" s="10">
        <v>62</v>
      </c>
      <c r="C16" s="10">
        <v>64</v>
      </c>
      <c r="D16" s="10">
        <v>126</v>
      </c>
      <c r="E16" s="3"/>
      <c r="F16" s="7">
        <v>40</v>
      </c>
      <c r="G16" s="10">
        <v>93</v>
      </c>
      <c r="H16" s="10">
        <v>84</v>
      </c>
      <c r="I16" s="10">
        <v>177</v>
      </c>
      <c r="J16" s="3"/>
      <c r="K16" s="7">
        <v>70</v>
      </c>
      <c r="L16" s="10">
        <v>186</v>
      </c>
      <c r="M16" s="10">
        <v>187</v>
      </c>
      <c r="N16" s="10">
        <v>373</v>
      </c>
      <c r="O16" s="3"/>
      <c r="P16" s="7">
        <v>100</v>
      </c>
      <c r="Q16" s="10">
        <v>4</v>
      </c>
      <c r="R16" s="10">
        <v>23</v>
      </c>
      <c r="S16" s="10">
        <v>27</v>
      </c>
      <c r="U16" s="4" t="s">
        <v>15</v>
      </c>
      <c r="V16" s="15">
        <f>SUM(L33,L39,Q9,Q15,Q21,Q27,Q33,Q39)</f>
        <v>1263</v>
      </c>
      <c r="W16" s="15">
        <f>SUM(M33,M39,R9,R15,R21,R27,R33,R39)</f>
        <v>2525</v>
      </c>
      <c r="X16" s="15">
        <f t="shared" si="0"/>
        <v>3788</v>
      </c>
      <c r="Z16" s="9" t="s">
        <v>24</v>
      </c>
      <c r="AA16" s="11">
        <f t="shared" ref="AA16:AB16" si="2">SUM(AA12:AA15)</f>
        <v>1168</v>
      </c>
      <c r="AB16" s="11">
        <f t="shared" si="2"/>
        <v>1332</v>
      </c>
      <c r="AC16" s="11">
        <f>SUM(AC12:AC15)</f>
        <v>2500</v>
      </c>
    </row>
    <row r="17" spans="1:29" ht="15" customHeight="1" x14ac:dyDescent="0.15">
      <c r="A17" s="7">
        <v>11</v>
      </c>
      <c r="B17" s="10">
        <v>61</v>
      </c>
      <c r="C17" s="10">
        <v>52</v>
      </c>
      <c r="D17" s="10">
        <v>113</v>
      </c>
      <c r="E17" s="3"/>
      <c r="F17" s="7">
        <v>41</v>
      </c>
      <c r="G17" s="10">
        <v>91</v>
      </c>
      <c r="H17" s="10">
        <v>91</v>
      </c>
      <c r="I17" s="10">
        <v>182</v>
      </c>
      <c r="J17" s="3"/>
      <c r="K17" s="7">
        <v>71</v>
      </c>
      <c r="L17" s="10">
        <v>190</v>
      </c>
      <c r="M17" s="10">
        <v>159</v>
      </c>
      <c r="N17" s="10">
        <v>349</v>
      </c>
      <c r="O17" s="3"/>
      <c r="P17" s="7">
        <v>101</v>
      </c>
      <c r="Q17" s="10">
        <v>1</v>
      </c>
      <c r="R17" s="10">
        <v>10</v>
      </c>
      <c r="S17" s="10">
        <v>11</v>
      </c>
      <c r="U17" s="4" t="s">
        <v>16</v>
      </c>
      <c r="V17" s="15">
        <f>SUM(L39,Q9,Q15,Q21,Q27,Q33,Q39)</f>
        <v>741</v>
      </c>
      <c r="W17" s="15">
        <f>SUM(M39,R9,R15,R21,R27,R33,R39)</f>
        <v>1696</v>
      </c>
      <c r="X17" s="15">
        <f t="shared" si="0"/>
        <v>2437</v>
      </c>
      <c r="Z17" s="6" t="s">
        <v>29</v>
      </c>
    </row>
    <row r="18" spans="1:29" ht="15" customHeight="1" x14ac:dyDescent="0.15">
      <c r="A18" s="7">
        <v>12</v>
      </c>
      <c r="B18" s="10">
        <v>57</v>
      </c>
      <c r="C18" s="10">
        <v>64</v>
      </c>
      <c r="D18" s="10">
        <v>121</v>
      </c>
      <c r="E18" s="3"/>
      <c r="F18" s="7">
        <v>42</v>
      </c>
      <c r="G18" s="10">
        <v>87</v>
      </c>
      <c r="H18" s="10">
        <v>83</v>
      </c>
      <c r="I18" s="10">
        <v>170</v>
      </c>
      <c r="J18" s="3"/>
      <c r="K18" s="7">
        <v>72</v>
      </c>
      <c r="L18" s="10">
        <v>204</v>
      </c>
      <c r="M18" s="10">
        <v>200</v>
      </c>
      <c r="N18" s="13">
        <v>404</v>
      </c>
      <c r="O18" s="3"/>
      <c r="P18" s="7">
        <v>102</v>
      </c>
      <c r="Q18" s="10">
        <v>1</v>
      </c>
      <c r="R18" s="10">
        <v>9</v>
      </c>
      <c r="S18" s="10">
        <v>10</v>
      </c>
      <c r="U18" s="4" t="s">
        <v>17</v>
      </c>
      <c r="V18" s="15">
        <f>SUM(Q9,Q15,Q21,Q27,Q33,Q39)</f>
        <v>314</v>
      </c>
      <c r="W18" s="15">
        <f>SUM(R9,R15,R21,R27,R33,R39)</f>
        <v>898</v>
      </c>
      <c r="X18" s="15">
        <f t="shared" si="0"/>
        <v>1212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68</v>
      </c>
      <c r="C19" s="10">
        <v>49</v>
      </c>
      <c r="D19" s="10">
        <v>117</v>
      </c>
      <c r="E19" s="3"/>
      <c r="F19" s="7">
        <v>43</v>
      </c>
      <c r="G19" s="10">
        <v>83</v>
      </c>
      <c r="H19" s="10">
        <v>88</v>
      </c>
      <c r="I19" s="10">
        <v>171</v>
      </c>
      <c r="J19" s="3"/>
      <c r="K19" s="7">
        <v>73</v>
      </c>
      <c r="L19" s="10">
        <v>189</v>
      </c>
      <c r="M19" s="10">
        <v>194</v>
      </c>
      <c r="N19" s="10">
        <v>383</v>
      </c>
      <c r="O19" s="3"/>
      <c r="P19" s="7">
        <v>103</v>
      </c>
      <c r="Q19" s="10">
        <v>0</v>
      </c>
      <c r="R19" s="10">
        <v>4</v>
      </c>
      <c r="S19" s="10">
        <v>4</v>
      </c>
      <c r="U19" s="4" t="s">
        <v>18</v>
      </c>
      <c r="V19" s="15">
        <f>SUM(Q15,Q21,Q27,Q33,Q39)</f>
        <v>81</v>
      </c>
      <c r="W19" s="15">
        <f>SUM(R15,R21,R27,R33,R39)</f>
        <v>303</v>
      </c>
      <c r="X19" s="15">
        <f t="shared" si="0"/>
        <v>384</v>
      </c>
      <c r="Z19" s="4" t="s">
        <v>25</v>
      </c>
      <c r="AA19" s="10">
        <v>113</v>
      </c>
      <c r="AB19" s="10">
        <v>101</v>
      </c>
      <c r="AC19" s="10">
        <v>214</v>
      </c>
    </row>
    <row r="20" spans="1:29" ht="15" customHeight="1" x14ac:dyDescent="0.15">
      <c r="A20" s="7">
        <v>14</v>
      </c>
      <c r="B20" s="10">
        <v>73</v>
      </c>
      <c r="C20" s="10">
        <v>63</v>
      </c>
      <c r="D20" s="10">
        <v>136</v>
      </c>
      <c r="E20" s="3"/>
      <c r="F20" s="7">
        <v>44</v>
      </c>
      <c r="G20" s="10">
        <v>82</v>
      </c>
      <c r="H20" s="10">
        <v>78</v>
      </c>
      <c r="I20" s="10">
        <v>160</v>
      </c>
      <c r="J20" s="3"/>
      <c r="K20" s="7">
        <v>74</v>
      </c>
      <c r="L20" s="10">
        <v>217</v>
      </c>
      <c r="M20" s="10">
        <v>196</v>
      </c>
      <c r="N20" s="10">
        <v>413</v>
      </c>
      <c r="O20" s="3"/>
      <c r="P20" s="7">
        <v>104</v>
      </c>
      <c r="Q20" s="10">
        <v>0</v>
      </c>
      <c r="R20" s="10">
        <v>5</v>
      </c>
      <c r="S20" s="10">
        <v>5</v>
      </c>
      <c r="U20" s="4" t="s">
        <v>19</v>
      </c>
      <c r="V20" s="15">
        <f>SUM(Q21,Q27,Q33,Q39)</f>
        <v>6</v>
      </c>
      <c r="W20" s="15">
        <f>SUM(R21,R27,R33,R39)</f>
        <v>52</v>
      </c>
      <c r="X20" s="15">
        <f t="shared" si="0"/>
        <v>58</v>
      </c>
      <c r="Z20" s="23" t="s">
        <v>26</v>
      </c>
      <c r="AA20" s="10">
        <v>787</v>
      </c>
      <c r="AB20" s="10">
        <v>639</v>
      </c>
      <c r="AC20" s="10">
        <v>1426</v>
      </c>
    </row>
    <row r="21" spans="1:29" ht="15" customHeight="1" x14ac:dyDescent="0.15">
      <c r="A21" s="7"/>
      <c r="B21" s="11">
        <v>321</v>
      </c>
      <c r="C21" s="11">
        <v>292</v>
      </c>
      <c r="D21" s="11">
        <v>613</v>
      </c>
      <c r="E21" s="3"/>
      <c r="F21" s="7"/>
      <c r="G21" s="11">
        <v>436</v>
      </c>
      <c r="H21" s="11">
        <v>424</v>
      </c>
      <c r="I21" s="11">
        <v>860</v>
      </c>
      <c r="J21" s="3"/>
      <c r="K21" s="7"/>
      <c r="L21" s="12">
        <v>986</v>
      </c>
      <c r="M21" s="12">
        <v>936</v>
      </c>
      <c r="N21" s="12">
        <v>1922</v>
      </c>
      <c r="O21" s="3"/>
      <c r="P21" s="7"/>
      <c r="Q21" s="11">
        <v>6</v>
      </c>
      <c r="R21" s="11">
        <v>51</v>
      </c>
      <c r="S21" s="11">
        <v>57</v>
      </c>
      <c r="Z21" s="4" t="s">
        <v>31</v>
      </c>
      <c r="AA21" s="10">
        <v>319</v>
      </c>
      <c r="AB21" s="10">
        <v>313</v>
      </c>
      <c r="AC21" s="10">
        <v>632</v>
      </c>
    </row>
    <row r="22" spans="1:29" ht="15" customHeight="1" x14ac:dyDescent="0.15">
      <c r="A22" s="7">
        <v>15</v>
      </c>
      <c r="B22" s="10">
        <v>75</v>
      </c>
      <c r="C22" s="10">
        <v>71</v>
      </c>
      <c r="D22" s="10">
        <v>146</v>
      </c>
      <c r="E22" s="3"/>
      <c r="F22" s="7">
        <v>45</v>
      </c>
      <c r="G22" s="10">
        <v>90</v>
      </c>
      <c r="H22" s="10">
        <v>90</v>
      </c>
      <c r="I22" s="10">
        <v>180</v>
      </c>
      <c r="J22" s="3"/>
      <c r="K22" s="7">
        <v>75</v>
      </c>
      <c r="L22" s="10">
        <v>219</v>
      </c>
      <c r="M22" s="10">
        <v>218</v>
      </c>
      <c r="N22" s="10">
        <v>437</v>
      </c>
      <c r="O22" s="3"/>
      <c r="P22" s="7">
        <v>105</v>
      </c>
      <c r="Q22" s="10">
        <v>0</v>
      </c>
      <c r="R22" s="10">
        <v>1</v>
      </c>
      <c r="S22" s="10">
        <v>1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379</v>
      </c>
      <c r="AB22" s="10">
        <v>601</v>
      </c>
      <c r="AC22" s="10">
        <v>980</v>
      </c>
    </row>
    <row r="23" spans="1:29" ht="15" customHeight="1" x14ac:dyDescent="0.15">
      <c r="A23" s="7">
        <v>16</v>
      </c>
      <c r="B23" s="10">
        <v>85</v>
      </c>
      <c r="C23" s="10">
        <v>68</v>
      </c>
      <c r="D23" s="10">
        <v>153</v>
      </c>
      <c r="E23" s="3"/>
      <c r="F23" s="7">
        <v>46</v>
      </c>
      <c r="G23" s="10">
        <v>94</v>
      </c>
      <c r="H23" s="10">
        <v>81</v>
      </c>
      <c r="I23" s="10">
        <v>175</v>
      </c>
      <c r="J23" s="3"/>
      <c r="K23" s="7">
        <v>76</v>
      </c>
      <c r="L23" s="10">
        <v>251</v>
      </c>
      <c r="M23" s="10">
        <v>239</v>
      </c>
      <c r="N23" s="10">
        <v>490</v>
      </c>
      <c r="O23" s="3"/>
      <c r="P23" s="7">
        <v>106</v>
      </c>
      <c r="Q23" s="10">
        <v>0</v>
      </c>
      <c r="R23" s="10">
        <v>0</v>
      </c>
      <c r="S23" s="10">
        <v>0</v>
      </c>
      <c r="U23" s="4" t="s">
        <v>4</v>
      </c>
      <c r="V23" s="18">
        <f>V4/$V$8*100</f>
        <v>8.6320326678765884</v>
      </c>
      <c r="W23" s="18">
        <f>W4/$W$8*100</f>
        <v>6.6225165562913908</v>
      </c>
      <c r="X23" s="18">
        <f>X4/$X$8*100</f>
        <v>7.5733991734206434</v>
      </c>
      <c r="Z23" s="9" t="s">
        <v>24</v>
      </c>
      <c r="AA23" s="11">
        <f t="shared" ref="AA23:AB23" si="3">SUM(AA19:AA22)</f>
        <v>1598</v>
      </c>
      <c r="AB23" s="11">
        <f t="shared" si="3"/>
        <v>1654</v>
      </c>
      <c r="AC23" s="11">
        <f>SUM(AC19:AC22)</f>
        <v>3252</v>
      </c>
    </row>
    <row r="24" spans="1:29" ht="15" customHeight="1" x14ac:dyDescent="0.15">
      <c r="A24" s="7">
        <v>17</v>
      </c>
      <c r="B24" s="10">
        <v>76</v>
      </c>
      <c r="C24" s="10">
        <v>81</v>
      </c>
      <c r="D24" s="10">
        <v>157</v>
      </c>
      <c r="E24" s="3"/>
      <c r="F24" s="7">
        <v>47</v>
      </c>
      <c r="G24" s="10">
        <v>104</v>
      </c>
      <c r="H24" s="10">
        <v>94</v>
      </c>
      <c r="I24" s="10">
        <v>198</v>
      </c>
      <c r="J24" s="3"/>
      <c r="K24" s="7">
        <v>77</v>
      </c>
      <c r="L24" s="10">
        <v>210</v>
      </c>
      <c r="M24" s="10">
        <v>230</v>
      </c>
      <c r="N24" s="10">
        <v>440</v>
      </c>
      <c r="O24" s="3"/>
      <c r="P24" s="7">
        <v>107</v>
      </c>
      <c r="Q24" s="10">
        <v>0</v>
      </c>
      <c r="R24" s="10">
        <v>0</v>
      </c>
      <c r="S24" s="10">
        <v>0</v>
      </c>
      <c r="U24" s="4" t="s">
        <v>5</v>
      </c>
      <c r="V24" s="18">
        <f>V5/$V$8*100</f>
        <v>46.132032667876587</v>
      </c>
      <c r="W24" s="18">
        <f>W5/$W$8*100</f>
        <v>39.633214467651555</v>
      </c>
      <c r="X24" s="18">
        <f>X5/$X$8*100</f>
        <v>42.708389243733563</v>
      </c>
      <c r="Z24" s="6" t="s">
        <v>30</v>
      </c>
    </row>
    <row r="25" spans="1:29" ht="15" customHeight="1" x14ac:dyDescent="0.15">
      <c r="A25" s="7">
        <v>18</v>
      </c>
      <c r="B25" s="10">
        <v>74</v>
      </c>
      <c r="C25" s="10">
        <v>66</v>
      </c>
      <c r="D25" s="10">
        <v>140</v>
      </c>
      <c r="E25" s="3"/>
      <c r="F25" s="7">
        <v>48</v>
      </c>
      <c r="G25" s="10">
        <v>109</v>
      </c>
      <c r="H25" s="10">
        <v>91</v>
      </c>
      <c r="I25" s="10">
        <v>200</v>
      </c>
      <c r="J25" s="3"/>
      <c r="K25" s="7">
        <v>78</v>
      </c>
      <c r="L25" s="10">
        <v>202</v>
      </c>
      <c r="M25" s="10">
        <v>196</v>
      </c>
      <c r="N25" s="10">
        <v>398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8">
        <f>V6/$V$8*100</f>
        <v>20.054446460980035</v>
      </c>
      <c r="W25" s="18">
        <f>W6/$W$8*100</f>
        <v>17.982679572083544</v>
      </c>
      <c r="X25" s="18">
        <f>X6/$X$8*100</f>
        <v>18.963018624872525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60</v>
      </c>
      <c r="C26" s="10">
        <v>78</v>
      </c>
      <c r="D26" s="10">
        <v>138</v>
      </c>
      <c r="E26" s="3"/>
      <c r="F26" s="7">
        <v>49</v>
      </c>
      <c r="G26" s="10">
        <v>110</v>
      </c>
      <c r="H26" s="10">
        <v>84</v>
      </c>
      <c r="I26" s="10">
        <v>194</v>
      </c>
      <c r="J26" s="3"/>
      <c r="K26" s="7">
        <v>79</v>
      </c>
      <c r="L26" s="10">
        <v>75</v>
      </c>
      <c r="M26" s="10">
        <v>102</v>
      </c>
      <c r="N26" s="10">
        <v>177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8">
        <f>V7/$V$8*100</f>
        <v>25.181488203266788</v>
      </c>
      <c r="W26" s="18">
        <f>W7/$W$8*100</f>
        <v>35.76158940397351</v>
      </c>
      <c r="X26" s="18">
        <f>X7/$X$8*100</f>
        <v>30.755192957973271</v>
      </c>
      <c r="Z26" s="4" t="s">
        <v>25</v>
      </c>
      <c r="AA26" s="10">
        <v>66</v>
      </c>
      <c r="AB26" s="10">
        <v>65</v>
      </c>
      <c r="AC26" s="10">
        <v>131</v>
      </c>
    </row>
    <row r="27" spans="1:29" ht="15" customHeight="1" x14ac:dyDescent="0.15">
      <c r="A27" s="7"/>
      <c r="B27" s="11">
        <v>370</v>
      </c>
      <c r="C27" s="11">
        <v>364</v>
      </c>
      <c r="D27" s="11">
        <v>734</v>
      </c>
      <c r="E27" s="3"/>
      <c r="F27" s="7"/>
      <c r="G27" s="11">
        <v>507</v>
      </c>
      <c r="H27" s="11">
        <v>440</v>
      </c>
      <c r="I27" s="11">
        <v>947</v>
      </c>
      <c r="J27" s="3"/>
      <c r="K27" s="7"/>
      <c r="L27" s="11">
        <v>957</v>
      </c>
      <c r="M27" s="11">
        <v>985</v>
      </c>
      <c r="N27" s="11">
        <v>1942</v>
      </c>
      <c r="O27" s="3"/>
      <c r="P27" s="7"/>
      <c r="Q27" s="12">
        <v>0</v>
      </c>
      <c r="R27" s="12">
        <v>1</v>
      </c>
      <c r="S27" s="12">
        <v>1</v>
      </c>
      <c r="U27" s="17" t="s">
        <v>3</v>
      </c>
      <c r="V27" s="19">
        <f>SUM(V23:V26)</f>
        <v>100</v>
      </c>
      <c r="W27" s="19">
        <f>SUM(W23:W26)</f>
        <v>100</v>
      </c>
      <c r="X27" s="19">
        <f>SUM(X23:X26)</f>
        <v>100</v>
      </c>
      <c r="Z27" s="23" t="s">
        <v>26</v>
      </c>
      <c r="AA27" s="10">
        <v>367</v>
      </c>
      <c r="AB27" s="10">
        <v>349</v>
      </c>
      <c r="AC27" s="10">
        <v>716</v>
      </c>
    </row>
    <row r="28" spans="1:29" ht="15" customHeight="1" x14ac:dyDescent="0.15">
      <c r="A28" s="7">
        <v>20</v>
      </c>
      <c r="B28" s="10">
        <v>55</v>
      </c>
      <c r="C28" s="10">
        <v>61</v>
      </c>
      <c r="D28" s="10">
        <v>116</v>
      </c>
      <c r="E28" s="3"/>
      <c r="F28" s="7">
        <v>50</v>
      </c>
      <c r="G28" s="10">
        <v>103</v>
      </c>
      <c r="H28" s="10">
        <v>90</v>
      </c>
      <c r="I28" s="10">
        <v>193</v>
      </c>
      <c r="J28" s="3"/>
      <c r="K28" s="7">
        <v>80</v>
      </c>
      <c r="L28" s="10">
        <v>108</v>
      </c>
      <c r="M28" s="10">
        <v>139</v>
      </c>
      <c r="N28" s="10">
        <v>247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8">
        <f t="shared" ref="V28:V39" si="4">V9/$V$8*100</f>
        <v>28.527676950998188</v>
      </c>
      <c r="W28" s="18">
        <f t="shared" ref="W28:W39" si="5">W9/$W$8*100</f>
        <v>24.921039225674988</v>
      </c>
      <c r="X28" s="18">
        <f t="shared" ref="X28:X39" si="6">X9/$X$8*100</f>
        <v>26.627663571466908</v>
      </c>
      <c r="Z28" s="4" t="s">
        <v>31</v>
      </c>
      <c r="AA28" s="10">
        <v>210</v>
      </c>
      <c r="AB28" s="10">
        <v>189</v>
      </c>
      <c r="AC28" s="10">
        <v>399</v>
      </c>
    </row>
    <row r="29" spans="1:29" ht="15" customHeight="1" x14ac:dyDescent="0.15">
      <c r="A29" s="7">
        <v>21</v>
      </c>
      <c r="B29" s="10">
        <v>65</v>
      </c>
      <c r="C29" s="10">
        <v>52</v>
      </c>
      <c r="D29" s="10">
        <v>117</v>
      </c>
      <c r="E29" s="3"/>
      <c r="F29" s="7">
        <v>51</v>
      </c>
      <c r="G29" s="10">
        <v>103</v>
      </c>
      <c r="H29" s="10">
        <v>109</v>
      </c>
      <c r="I29" s="10">
        <v>212</v>
      </c>
      <c r="J29" s="3"/>
      <c r="K29" s="7">
        <v>81</v>
      </c>
      <c r="L29" s="10">
        <v>106</v>
      </c>
      <c r="M29" s="10">
        <v>174</v>
      </c>
      <c r="N29" s="10">
        <v>280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8">
        <f t="shared" si="4"/>
        <v>73.763611615245011</v>
      </c>
      <c r="W29" s="18">
        <f t="shared" si="5"/>
        <v>78.665308201732046</v>
      </c>
      <c r="X29" s="18">
        <f t="shared" si="6"/>
        <v>76.345875154312708</v>
      </c>
      <c r="Z29" s="4" t="s">
        <v>7</v>
      </c>
      <c r="AA29" s="10">
        <v>217</v>
      </c>
      <c r="AB29" s="10">
        <v>361</v>
      </c>
      <c r="AC29" s="10">
        <v>578</v>
      </c>
    </row>
    <row r="30" spans="1:29" ht="15" customHeight="1" x14ac:dyDescent="0.15">
      <c r="A30" s="7">
        <v>22</v>
      </c>
      <c r="B30" s="10">
        <v>55</v>
      </c>
      <c r="C30" s="10">
        <v>57</v>
      </c>
      <c r="D30" s="10">
        <v>112</v>
      </c>
      <c r="E30" s="3"/>
      <c r="F30" s="7">
        <v>52</v>
      </c>
      <c r="G30" s="10">
        <v>102</v>
      </c>
      <c r="H30" s="10">
        <v>87</v>
      </c>
      <c r="I30" s="10">
        <v>189</v>
      </c>
      <c r="J30" s="3"/>
      <c r="K30" s="7">
        <v>82</v>
      </c>
      <c r="L30" s="10">
        <v>107</v>
      </c>
      <c r="M30" s="10">
        <v>163</v>
      </c>
      <c r="N30" s="10">
        <v>270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8">
        <f t="shared" si="4"/>
        <v>63.067150635208712</v>
      </c>
      <c r="W30" s="18">
        <f t="shared" si="5"/>
        <v>69.862455425369333</v>
      </c>
      <c r="X30" s="18">
        <f t="shared" si="6"/>
        <v>66.64698620578605</v>
      </c>
      <c r="Z30" s="9" t="s">
        <v>24</v>
      </c>
      <c r="AA30" s="11">
        <f t="shared" ref="AA30:AB30" si="7">SUM(AA26:AA29)</f>
        <v>860</v>
      </c>
      <c r="AB30" s="11">
        <f t="shared" si="7"/>
        <v>964</v>
      </c>
      <c r="AC30" s="11">
        <f>SUM(AC26:AC29)</f>
        <v>1824</v>
      </c>
    </row>
    <row r="31" spans="1:29" ht="15" customHeight="1" x14ac:dyDescent="0.15">
      <c r="A31" s="7">
        <v>23</v>
      </c>
      <c r="B31" s="10">
        <v>45</v>
      </c>
      <c r="C31" s="10">
        <v>54</v>
      </c>
      <c r="D31" s="10">
        <v>99</v>
      </c>
      <c r="E31" s="3"/>
      <c r="F31" s="7">
        <v>53</v>
      </c>
      <c r="G31" s="10">
        <v>107</v>
      </c>
      <c r="H31" s="10">
        <v>104</v>
      </c>
      <c r="I31" s="10">
        <v>211</v>
      </c>
      <c r="J31" s="3"/>
      <c r="K31" s="7">
        <v>83</v>
      </c>
      <c r="L31" s="10">
        <v>105</v>
      </c>
      <c r="M31" s="10">
        <v>172</v>
      </c>
      <c r="N31" s="10">
        <v>277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8">
        <f t="shared" si="4"/>
        <v>52.08711433756806</v>
      </c>
      <c r="W31" s="18">
        <f t="shared" si="5"/>
        <v>60.061130922058069</v>
      </c>
      <c r="X31" s="18">
        <f t="shared" si="6"/>
        <v>56.287907251355271</v>
      </c>
      <c r="Z31" s="6"/>
    </row>
    <row r="32" spans="1:29" ht="15" customHeight="1" x14ac:dyDescent="0.15">
      <c r="A32" s="7">
        <v>24</v>
      </c>
      <c r="B32" s="10">
        <v>67</v>
      </c>
      <c r="C32" s="10">
        <v>51</v>
      </c>
      <c r="D32" s="10">
        <v>118</v>
      </c>
      <c r="E32" s="3"/>
      <c r="F32" s="7">
        <v>54</v>
      </c>
      <c r="G32" s="10">
        <v>92</v>
      </c>
      <c r="H32" s="10">
        <v>86</v>
      </c>
      <c r="I32" s="10">
        <v>178</v>
      </c>
      <c r="J32" s="3"/>
      <c r="K32" s="7">
        <v>84</v>
      </c>
      <c r="L32" s="10">
        <v>96</v>
      </c>
      <c r="M32" s="10">
        <v>181</v>
      </c>
      <c r="N32" s="10">
        <v>277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19">
        <f t="shared" si="4"/>
        <v>45.235934664246827</v>
      </c>
      <c r="W32" s="19">
        <f t="shared" si="5"/>
        <v>53.74426897605705</v>
      </c>
      <c r="X32" s="19">
        <f t="shared" si="6"/>
        <v>49.718211582845797</v>
      </c>
      <c r="Z32" s="6"/>
      <c r="AA32" s="25"/>
      <c r="AB32" s="24"/>
      <c r="AC32" s="24"/>
    </row>
    <row r="33" spans="1:29" ht="15" customHeight="1" x14ac:dyDescent="0.15">
      <c r="A33" s="7"/>
      <c r="B33" s="11">
        <v>287</v>
      </c>
      <c r="C33" s="11">
        <v>275</v>
      </c>
      <c r="D33" s="11">
        <v>562</v>
      </c>
      <c r="E33" s="3"/>
      <c r="F33" s="7"/>
      <c r="G33" s="11">
        <v>507</v>
      </c>
      <c r="H33" s="11">
        <v>476</v>
      </c>
      <c r="I33" s="11">
        <v>983</v>
      </c>
      <c r="J33" s="3"/>
      <c r="K33" s="7"/>
      <c r="L33" s="11">
        <v>522</v>
      </c>
      <c r="M33" s="11">
        <v>829</v>
      </c>
      <c r="N33" s="11">
        <v>1351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8">
        <f t="shared" si="4"/>
        <v>36.365698729582583</v>
      </c>
      <c r="W33" s="18">
        <f t="shared" si="5"/>
        <v>45.298013245033111</v>
      </c>
      <c r="X33" s="18">
        <f t="shared" si="6"/>
        <v>41.071332725028178</v>
      </c>
      <c r="Z33" s="6" t="s">
        <v>3</v>
      </c>
    </row>
    <row r="34" spans="1:29" ht="15" customHeight="1" x14ac:dyDescent="0.15">
      <c r="A34" s="7">
        <v>25</v>
      </c>
      <c r="B34" s="10">
        <v>58</v>
      </c>
      <c r="C34" s="10">
        <v>49</v>
      </c>
      <c r="D34" s="10">
        <v>107</v>
      </c>
      <c r="E34" s="3"/>
      <c r="F34" s="7">
        <v>55</v>
      </c>
      <c r="G34" s="10">
        <v>101</v>
      </c>
      <c r="H34" s="10">
        <v>90</v>
      </c>
      <c r="I34" s="10">
        <v>191</v>
      </c>
      <c r="J34" s="3"/>
      <c r="K34" s="7">
        <v>85</v>
      </c>
      <c r="L34" s="10">
        <v>88</v>
      </c>
      <c r="M34" s="10">
        <v>153</v>
      </c>
      <c r="N34" s="10">
        <v>241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8">
        <f t="shared" si="4"/>
        <v>25.181488203266788</v>
      </c>
      <c r="W34" s="18">
        <f t="shared" si="5"/>
        <v>35.76158940397351</v>
      </c>
      <c r="X34" s="18">
        <f t="shared" si="6"/>
        <v>30.755192957973271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53</v>
      </c>
      <c r="C35" s="10">
        <v>49</v>
      </c>
      <c r="D35" s="10">
        <v>102</v>
      </c>
      <c r="E35" s="3"/>
      <c r="F35" s="7">
        <v>56</v>
      </c>
      <c r="G35" s="10">
        <v>88</v>
      </c>
      <c r="H35" s="10">
        <v>90</v>
      </c>
      <c r="I35" s="10">
        <v>178</v>
      </c>
      <c r="J35" s="3"/>
      <c r="K35" s="7">
        <v>86</v>
      </c>
      <c r="L35" s="10">
        <v>85</v>
      </c>
      <c r="M35" s="10">
        <v>160</v>
      </c>
      <c r="N35" s="10">
        <v>245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8">
        <f t="shared" si="4"/>
        <v>14.326225045372052</v>
      </c>
      <c r="W35" s="18">
        <f t="shared" si="5"/>
        <v>25.725929699439632</v>
      </c>
      <c r="X35" s="18">
        <f t="shared" si="6"/>
        <v>20.331705222478664</v>
      </c>
      <c r="Z35" s="4" t="s">
        <v>25</v>
      </c>
      <c r="AA35" s="10">
        <f>SUM(AA5,AA12,AA19,AA26)</f>
        <v>761</v>
      </c>
      <c r="AB35" s="10">
        <f>SUM(AB5,AB12,AB19,AB26)</f>
        <v>650</v>
      </c>
      <c r="AC35" s="10">
        <f>SUM(AA35:AB35)</f>
        <v>1411</v>
      </c>
    </row>
    <row r="36" spans="1:29" ht="15" customHeight="1" x14ac:dyDescent="0.15">
      <c r="A36" s="7">
        <v>27</v>
      </c>
      <c r="B36" s="10">
        <v>56</v>
      </c>
      <c r="C36" s="10">
        <v>51</v>
      </c>
      <c r="D36" s="10">
        <v>107</v>
      </c>
      <c r="E36" s="3"/>
      <c r="F36" s="7">
        <v>57</v>
      </c>
      <c r="G36" s="10">
        <v>88</v>
      </c>
      <c r="H36" s="10">
        <v>108</v>
      </c>
      <c r="I36" s="10">
        <v>196</v>
      </c>
      <c r="J36" s="3"/>
      <c r="K36" s="7">
        <v>87</v>
      </c>
      <c r="L36" s="10">
        <v>80</v>
      </c>
      <c r="M36" s="10">
        <v>159</v>
      </c>
      <c r="N36" s="10">
        <v>239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8">
        <f t="shared" si="4"/>
        <v>8.4051724137931032</v>
      </c>
      <c r="W36" s="18">
        <f t="shared" si="5"/>
        <v>17.27967396841569</v>
      </c>
      <c r="X36" s="18">
        <f t="shared" si="6"/>
        <v>13.080349954377112</v>
      </c>
      <c r="Z36" s="23" t="s">
        <v>26</v>
      </c>
      <c r="AA36" s="10">
        <f t="shared" ref="AA36:AB38" si="8">SUM(AA6,AA13,AA20,AA27)</f>
        <v>4067</v>
      </c>
      <c r="AB36" s="10">
        <f t="shared" si="8"/>
        <v>3890</v>
      </c>
      <c r="AC36" s="13">
        <f>SUM(AA36:AB36)</f>
        <v>7957</v>
      </c>
    </row>
    <row r="37" spans="1:29" ht="15" customHeight="1" x14ac:dyDescent="0.15">
      <c r="A37" s="7">
        <v>28</v>
      </c>
      <c r="B37" s="10">
        <v>54</v>
      </c>
      <c r="C37" s="10">
        <v>46</v>
      </c>
      <c r="D37" s="10">
        <v>100</v>
      </c>
      <c r="E37" s="3"/>
      <c r="F37" s="7">
        <v>58</v>
      </c>
      <c r="G37" s="10">
        <v>92</v>
      </c>
      <c r="H37" s="10">
        <v>125</v>
      </c>
      <c r="I37" s="10">
        <v>217</v>
      </c>
      <c r="J37" s="3"/>
      <c r="K37" s="7">
        <v>88</v>
      </c>
      <c r="L37" s="10">
        <v>95</v>
      </c>
      <c r="M37" s="10">
        <v>174</v>
      </c>
      <c r="N37" s="10">
        <v>269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8">
        <f t="shared" si="4"/>
        <v>3.5617059891107075</v>
      </c>
      <c r="W37" s="18">
        <f t="shared" si="5"/>
        <v>9.1492613346917988</v>
      </c>
      <c r="X37" s="18">
        <f t="shared" si="6"/>
        <v>6.5052868874456546</v>
      </c>
      <c r="Z37" s="4" t="s">
        <v>31</v>
      </c>
      <c r="AA37" s="10">
        <f t="shared" si="8"/>
        <v>1768</v>
      </c>
      <c r="AB37" s="10">
        <f t="shared" si="8"/>
        <v>1765</v>
      </c>
      <c r="AC37" s="13">
        <f>SUM(AA37:AB37)</f>
        <v>3533</v>
      </c>
    </row>
    <row r="38" spans="1:29" ht="15" customHeight="1" x14ac:dyDescent="0.15">
      <c r="A38" s="7">
        <v>29</v>
      </c>
      <c r="B38" s="10">
        <v>46</v>
      </c>
      <c r="C38" s="10">
        <v>47</v>
      </c>
      <c r="D38" s="10">
        <v>93</v>
      </c>
      <c r="E38" s="3"/>
      <c r="F38" s="7">
        <v>59</v>
      </c>
      <c r="G38" s="10">
        <v>92</v>
      </c>
      <c r="H38" s="10">
        <v>73</v>
      </c>
      <c r="I38" s="10">
        <v>165</v>
      </c>
      <c r="J38" s="3"/>
      <c r="K38" s="7">
        <v>89</v>
      </c>
      <c r="L38" s="10">
        <v>79</v>
      </c>
      <c r="M38" s="10">
        <v>152</v>
      </c>
      <c r="N38" s="10">
        <v>231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8">
        <f t="shared" si="4"/>
        <v>0.9187840290381124</v>
      </c>
      <c r="W38" s="18">
        <f t="shared" si="5"/>
        <v>3.0871115639327562</v>
      </c>
      <c r="X38" s="18">
        <f t="shared" si="6"/>
        <v>2.0610809940421877</v>
      </c>
      <c r="Z38" s="4" t="s">
        <v>7</v>
      </c>
      <c r="AA38" s="10">
        <f t="shared" si="8"/>
        <v>2220</v>
      </c>
      <c r="AB38" s="10">
        <f t="shared" si="8"/>
        <v>3510</v>
      </c>
      <c r="AC38" s="13">
        <f>SUM(AA38:AB38)</f>
        <v>5730</v>
      </c>
    </row>
    <row r="39" spans="1:29" ht="15" customHeight="1" x14ac:dyDescent="0.15">
      <c r="A39" s="7"/>
      <c r="B39" s="11">
        <v>267</v>
      </c>
      <c r="C39" s="11">
        <v>242</v>
      </c>
      <c r="D39" s="11">
        <v>509</v>
      </c>
      <c r="E39" s="3"/>
      <c r="F39" s="7"/>
      <c r="G39" s="11">
        <v>461</v>
      </c>
      <c r="H39" s="11">
        <v>486</v>
      </c>
      <c r="I39" s="11">
        <v>947</v>
      </c>
      <c r="J39" s="3"/>
      <c r="K39" s="7"/>
      <c r="L39" s="11">
        <v>427</v>
      </c>
      <c r="M39" s="11">
        <v>798</v>
      </c>
      <c r="N39" s="11">
        <v>1225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8">
        <f t="shared" si="4"/>
        <v>6.8058076225045366E-2</v>
      </c>
      <c r="W39" s="18">
        <f t="shared" si="5"/>
        <v>0.5298013245033113</v>
      </c>
      <c r="X39" s="18">
        <f t="shared" si="6"/>
        <v>0.31130910847512211</v>
      </c>
      <c r="Z39" s="9" t="s">
        <v>24</v>
      </c>
      <c r="AA39" s="11">
        <f>SUM(AA35:AA38)</f>
        <v>8816</v>
      </c>
      <c r="AB39" s="11">
        <f>SUM(AB35:AB38)</f>
        <v>9815</v>
      </c>
      <c r="AC39" s="11">
        <f>SUM(AC35:AC38)</f>
        <v>18631</v>
      </c>
    </row>
    <row r="81" spans="7:9" x14ac:dyDescent="0.15">
      <c r="G81" s="21"/>
      <c r="H81" s="21"/>
      <c r="I81" s="21"/>
    </row>
    <row r="93" spans="7:9" x14ac:dyDescent="0.15">
      <c r="G93" s="21"/>
      <c r="H93" s="21"/>
      <c r="I93" s="21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mergeCells count="2">
    <mergeCell ref="F1:H1"/>
    <mergeCell ref="V2:W2"/>
  </mergeCells>
  <phoneticPr fontId="11"/>
  <pageMargins left="0.23622047244094491" right="0.23622047244094491" top="0.94488188976377963" bottom="0.35433070866141736" header="0.31496062992125984" footer="0.31496062992125984"/>
  <pageSetup paperSize="9"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AC121"/>
  <sheetViews>
    <sheetView zoomScale="85" zoomScaleNormal="85" workbookViewId="0">
      <selection activeCell="AI7" sqref="AI7"/>
    </sheetView>
  </sheetViews>
  <sheetFormatPr defaultRowHeight="13.5" x14ac:dyDescent="0.15"/>
  <cols>
    <col min="1" max="4" width="6.5" customWidth="1"/>
    <col min="5" max="5" width="0.875" customWidth="1"/>
    <col min="6" max="9" width="6.5" customWidth="1"/>
    <col min="10" max="10" width="0.875" customWidth="1"/>
    <col min="11" max="14" width="6.5" customWidth="1"/>
    <col min="15" max="15" width="0.875" customWidth="1"/>
    <col min="16" max="19" width="6.5" customWidth="1"/>
    <col min="20" max="20" width="0.875" customWidth="1"/>
    <col min="21" max="21" width="10.125" customWidth="1"/>
    <col min="22" max="24" width="8.625" customWidth="1"/>
    <col min="25" max="25" width="2.625" customWidth="1"/>
    <col min="26" max="26" width="10.125" customWidth="1"/>
    <col min="27" max="29" width="8.625" customWidth="1"/>
  </cols>
  <sheetData>
    <row r="1" spans="1:29" ht="18" customHeight="1" x14ac:dyDescent="0.2">
      <c r="A1" s="20" t="s">
        <v>20</v>
      </c>
      <c r="F1" s="34" t="s">
        <v>36</v>
      </c>
      <c r="G1" s="35"/>
      <c r="H1" s="36"/>
      <c r="U1" s="26" t="s">
        <v>35</v>
      </c>
      <c r="X1" s="26"/>
    </row>
    <row r="2" spans="1:29" ht="15" customHeight="1" x14ac:dyDescent="0.15">
      <c r="V2" s="37">
        <v>45930</v>
      </c>
      <c r="W2" s="37"/>
      <c r="X2" s="30" t="s">
        <v>42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2"/>
      <c r="F3" s="4" t="s">
        <v>0</v>
      </c>
      <c r="G3" s="5" t="s">
        <v>1</v>
      </c>
      <c r="H3" s="5" t="s">
        <v>2</v>
      </c>
      <c r="I3" s="5" t="s">
        <v>3</v>
      </c>
      <c r="J3" s="22"/>
      <c r="K3" s="4" t="s">
        <v>0</v>
      </c>
      <c r="L3" s="5" t="s">
        <v>1</v>
      </c>
      <c r="M3" s="5" t="s">
        <v>2</v>
      </c>
      <c r="N3" s="5" t="s">
        <v>3</v>
      </c>
      <c r="O3" s="22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27</v>
      </c>
      <c r="C4" s="10">
        <v>15</v>
      </c>
      <c r="D4" s="10">
        <v>42</v>
      </c>
      <c r="E4" s="3"/>
      <c r="F4" s="7">
        <v>30</v>
      </c>
      <c r="G4" s="10">
        <v>44</v>
      </c>
      <c r="H4" s="10">
        <v>42</v>
      </c>
      <c r="I4" s="10">
        <v>86</v>
      </c>
      <c r="J4" s="3"/>
      <c r="K4" s="7">
        <v>60</v>
      </c>
      <c r="L4" s="10">
        <v>111</v>
      </c>
      <c r="M4" s="10">
        <v>111</v>
      </c>
      <c r="N4" s="10">
        <v>222</v>
      </c>
      <c r="O4" s="3"/>
      <c r="P4" s="7">
        <v>90</v>
      </c>
      <c r="Q4" s="10">
        <v>69</v>
      </c>
      <c r="R4" s="10">
        <v>143</v>
      </c>
      <c r="S4" s="10">
        <v>212</v>
      </c>
      <c r="U4" s="4" t="s">
        <v>4</v>
      </c>
      <c r="V4" s="15">
        <f>SUM(B9,B15,B21)</f>
        <v>759</v>
      </c>
      <c r="W4" s="15">
        <f>SUM(C9,C15,C21)</f>
        <v>641</v>
      </c>
      <c r="X4" s="15">
        <f>SUM(V4:W4)</f>
        <v>1400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35</v>
      </c>
      <c r="C5" s="10">
        <v>20</v>
      </c>
      <c r="D5" s="10">
        <v>55</v>
      </c>
      <c r="E5" s="3"/>
      <c r="F5" s="7">
        <v>31</v>
      </c>
      <c r="G5" s="10">
        <v>68</v>
      </c>
      <c r="H5" s="10">
        <v>49</v>
      </c>
      <c r="I5" s="10">
        <v>117</v>
      </c>
      <c r="J5" s="3"/>
      <c r="K5" s="7">
        <v>61</v>
      </c>
      <c r="L5" s="10">
        <v>104</v>
      </c>
      <c r="M5" s="10">
        <v>124</v>
      </c>
      <c r="N5" s="10">
        <v>228</v>
      </c>
      <c r="O5" s="3"/>
      <c r="P5" s="7">
        <v>91</v>
      </c>
      <c r="Q5" s="10">
        <v>46</v>
      </c>
      <c r="R5" s="10">
        <v>135</v>
      </c>
      <c r="S5" s="10">
        <v>181</v>
      </c>
      <c r="U5" s="4" t="s">
        <v>5</v>
      </c>
      <c r="V5" s="15">
        <f>SUM(B27,B33,B39,G9,G15,G21,G27,G33,G39,L9)</f>
        <v>4044</v>
      </c>
      <c r="W5" s="15">
        <f>SUM(C27,C33,C39,H9,H15,H21,H27,H33,H39,M9)</f>
        <v>3895</v>
      </c>
      <c r="X5" s="15">
        <f>SUM(V5:W5)</f>
        <v>7939</v>
      </c>
      <c r="Y5" s="2"/>
      <c r="Z5" s="4" t="s">
        <v>25</v>
      </c>
      <c r="AA5" s="10">
        <v>455</v>
      </c>
      <c r="AB5" s="10">
        <v>399</v>
      </c>
      <c r="AC5" s="10">
        <v>854</v>
      </c>
    </row>
    <row r="6" spans="1:29" ht="15" customHeight="1" x14ac:dyDescent="0.15">
      <c r="A6" s="7">
        <v>2</v>
      </c>
      <c r="B6" s="10">
        <v>34</v>
      </c>
      <c r="C6" s="10">
        <v>34</v>
      </c>
      <c r="D6" s="10">
        <v>68</v>
      </c>
      <c r="E6" s="3"/>
      <c r="F6" s="7">
        <v>32</v>
      </c>
      <c r="G6" s="10">
        <v>58</v>
      </c>
      <c r="H6" s="10">
        <v>58</v>
      </c>
      <c r="I6" s="10">
        <v>116</v>
      </c>
      <c r="J6" s="3"/>
      <c r="K6" s="7">
        <v>62</v>
      </c>
      <c r="L6" s="10">
        <v>129</v>
      </c>
      <c r="M6" s="10">
        <v>117</v>
      </c>
      <c r="N6" s="10">
        <v>246</v>
      </c>
      <c r="O6" s="3"/>
      <c r="P6" s="7">
        <v>92</v>
      </c>
      <c r="Q6" s="10">
        <v>46</v>
      </c>
      <c r="R6" s="10">
        <v>113</v>
      </c>
      <c r="S6" s="10">
        <v>159</v>
      </c>
      <c r="U6" s="8" t="s">
        <v>6</v>
      </c>
      <c r="V6" s="15">
        <f>SUM(L15,L21)</f>
        <v>1762</v>
      </c>
      <c r="W6" s="15">
        <f>SUM(M15,M21)</f>
        <v>1758</v>
      </c>
      <c r="X6" s="15">
        <f>SUM(V6:W6)</f>
        <v>3520</v>
      </c>
      <c r="Z6" s="23" t="s">
        <v>26</v>
      </c>
      <c r="AA6" s="10">
        <v>2364</v>
      </c>
      <c r="AB6" s="10">
        <v>2328</v>
      </c>
      <c r="AC6" s="10">
        <v>4692</v>
      </c>
    </row>
    <row r="7" spans="1:29" ht="15" customHeight="1" x14ac:dyDescent="0.15">
      <c r="A7" s="7">
        <v>3</v>
      </c>
      <c r="B7" s="10">
        <v>34</v>
      </c>
      <c r="C7" s="10">
        <v>33</v>
      </c>
      <c r="D7" s="10">
        <v>67</v>
      </c>
      <c r="E7" s="3"/>
      <c r="F7" s="7">
        <v>33</v>
      </c>
      <c r="G7" s="10">
        <v>46</v>
      </c>
      <c r="H7" s="10">
        <v>42</v>
      </c>
      <c r="I7" s="10">
        <v>88</v>
      </c>
      <c r="J7" s="3"/>
      <c r="K7" s="7">
        <v>63</v>
      </c>
      <c r="L7" s="10">
        <v>113</v>
      </c>
      <c r="M7" s="10">
        <v>120</v>
      </c>
      <c r="N7" s="10">
        <v>233</v>
      </c>
      <c r="O7" s="3"/>
      <c r="P7" s="7">
        <v>93</v>
      </c>
      <c r="Q7" s="10">
        <v>38</v>
      </c>
      <c r="R7" s="10">
        <v>87</v>
      </c>
      <c r="S7" s="10">
        <v>125</v>
      </c>
      <c r="U7" s="4" t="s">
        <v>7</v>
      </c>
      <c r="V7" s="15">
        <f>SUM(L27,L33,L39,Q9,Q15,Q21,Q27,Q33,Q39)</f>
        <v>2224</v>
      </c>
      <c r="W7" s="15">
        <f>SUM(M27,M33,M39,R9,R15,R21,R27,R33,R39)</f>
        <v>3499</v>
      </c>
      <c r="X7" s="15">
        <f>SUM(V7:W7)</f>
        <v>5723</v>
      </c>
      <c r="Z7" s="4" t="s">
        <v>31</v>
      </c>
      <c r="AA7" s="10">
        <v>988</v>
      </c>
      <c r="AB7" s="10">
        <v>999</v>
      </c>
      <c r="AC7" s="10">
        <v>1987</v>
      </c>
    </row>
    <row r="8" spans="1:29" ht="15" customHeight="1" x14ac:dyDescent="0.15">
      <c r="A8" s="7">
        <v>4</v>
      </c>
      <c r="B8" s="10">
        <v>46</v>
      </c>
      <c r="C8" s="10">
        <v>35</v>
      </c>
      <c r="D8" s="10">
        <v>81</v>
      </c>
      <c r="E8" s="3"/>
      <c r="F8" s="7">
        <v>34</v>
      </c>
      <c r="G8" s="10">
        <v>64</v>
      </c>
      <c r="H8" s="10">
        <v>42</v>
      </c>
      <c r="I8" s="10">
        <v>106</v>
      </c>
      <c r="J8" s="3"/>
      <c r="K8" s="7">
        <v>64</v>
      </c>
      <c r="L8" s="10">
        <v>137</v>
      </c>
      <c r="M8" s="10">
        <v>149</v>
      </c>
      <c r="N8" s="10">
        <v>286</v>
      </c>
      <c r="O8" s="3"/>
      <c r="P8" s="7">
        <v>94</v>
      </c>
      <c r="Q8" s="10">
        <v>37</v>
      </c>
      <c r="R8" s="10">
        <v>108</v>
      </c>
      <c r="S8" s="10">
        <v>145</v>
      </c>
      <c r="U8" s="17" t="s">
        <v>3</v>
      </c>
      <c r="V8" s="12">
        <f>SUM(V4:V7)</f>
        <v>8789</v>
      </c>
      <c r="W8" s="12">
        <f>SUM(W4:W7)</f>
        <v>9793</v>
      </c>
      <c r="X8" s="12">
        <f>SUM(X4:X7)</f>
        <v>18582</v>
      </c>
      <c r="Z8" s="4" t="s">
        <v>7</v>
      </c>
      <c r="AA8" s="10">
        <v>1358</v>
      </c>
      <c r="AB8" s="10">
        <v>2118</v>
      </c>
      <c r="AC8" s="10">
        <v>3476</v>
      </c>
    </row>
    <row r="9" spans="1:29" ht="15" customHeight="1" x14ac:dyDescent="0.15">
      <c r="A9" s="7"/>
      <c r="B9" s="11">
        <v>176</v>
      </c>
      <c r="C9" s="11">
        <v>137</v>
      </c>
      <c r="D9" s="11">
        <v>313</v>
      </c>
      <c r="E9" s="3"/>
      <c r="F9" s="7"/>
      <c r="G9" s="11">
        <v>280</v>
      </c>
      <c r="H9" s="11">
        <v>233</v>
      </c>
      <c r="I9" s="11">
        <v>513</v>
      </c>
      <c r="J9" s="3"/>
      <c r="K9" s="7"/>
      <c r="L9" s="12">
        <v>594</v>
      </c>
      <c r="M9" s="12">
        <v>621</v>
      </c>
      <c r="N9" s="12">
        <v>1215</v>
      </c>
      <c r="O9" s="3"/>
      <c r="P9" s="7"/>
      <c r="Q9" s="11">
        <v>236</v>
      </c>
      <c r="R9" s="11">
        <v>586</v>
      </c>
      <c r="S9" s="11">
        <v>822</v>
      </c>
      <c r="U9" s="4" t="s">
        <v>8</v>
      </c>
      <c r="V9" s="15">
        <f>SUM(G21,G27,G33,G39,L9)</f>
        <v>2500</v>
      </c>
      <c r="W9" s="15">
        <f>SUM(H21,H27,H33,H39,M9)</f>
        <v>2448</v>
      </c>
      <c r="X9" s="15">
        <f t="shared" ref="X9:X20" si="0">SUM(V9:W9)</f>
        <v>4948</v>
      </c>
      <c r="Z9" s="9" t="s">
        <v>24</v>
      </c>
      <c r="AA9" s="11">
        <f t="shared" ref="AA9:AB9" si="1">SUM(AA5:AA8)</f>
        <v>5165</v>
      </c>
      <c r="AB9" s="11">
        <f t="shared" si="1"/>
        <v>5844</v>
      </c>
      <c r="AC9" s="11">
        <f>SUM(AC5:AC8)</f>
        <v>11009</v>
      </c>
    </row>
    <row r="10" spans="1:29" ht="15" customHeight="1" x14ac:dyDescent="0.15">
      <c r="A10" s="7">
        <v>5</v>
      </c>
      <c r="B10" s="10">
        <v>51</v>
      </c>
      <c r="C10" s="10">
        <v>41</v>
      </c>
      <c r="D10" s="10">
        <v>92</v>
      </c>
      <c r="E10" s="3"/>
      <c r="F10" s="7">
        <v>35</v>
      </c>
      <c r="G10" s="10">
        <v>50</v>
      </c>
      <c r="H10" s="10">
        <v>46</v>
      </c>
      <c r="I10" s="10">
        <v>96</v>
      </c>
      <c r="J10" s="3"/>
      <c r="K10" s="7">
        <v>65</v>
      </c>
      <c r="L10" s="10">
        <v>144</v>
      </c>
      <c r="M10" s="10">
        <v>147</v>
      </c>
      <c r="N10" s="10">
        <v>291</v>
      </c>
      <c r="O10" s="3"/>
      <c r="P10" s="7">
        <v>95</v>
      </c>
      <c r="Q10" s="10">
        <v>31</v>
      </c>
      <c r="R10" s="10">
        <v>80</v>
      </c>
      <c r="S10" s="10">
        <v>111</v>
      </c>
      <c r="U10" s="4" t="s">
        <v>9</v>
      </c>
      <c r="V10" s="15">
        <f>SUM(G21,G27,G33,G39,L9,L15,L21,L27,L33,L39,Q9,Q15,Q21,Q27,Q33,Q39)</f>
        <v>6486</v>
      </c>
      <c r="W10" s="15">
        <f>SUM(H21,H27,H33,H39,M9,M15,M21,M27,M33,M39,R9,R15,R21,R27,R33,R39)</f>
        <v>7705</v>
      </c>
      <c r="X10" s="15">
        <f t="shared" si="0"/>
        <v>14191</v>
      </c>
      <c r="Z10" s="6" t="s">
        <v>28</v>
      </c>
    </row>
    <row r="11" spans="1:29" ht="15" customHeight="1" x14ac:dyDescent="0.15">
      <c r="A11" s="7">
        <v>6</v>
      </c>
      <c r="B11" s="10">
        <v>49</v>
      </c>
      <c r="C11" s="10">
        <v>37</v>
      </c>
      <c r="D11" s="10">
        <v>86</v>
      </c>
      <c r="E11" s="3"/>
      <c r="F11" s="7">
        <v>36</v>
      </c>
      <c r="G11" s="10">
        <v>61</v>
      </c>
      <c r="H11" s="10">
        <v>53</v>
      </c>
      <c r="I11" s="10">
        <v>114</v>
      </c>
      <c r="J11" s="3"/>
      <c r="K11" s="7">
        <v>66</v>
      </c>
      <c r="L11" s="10">
        <v>161</v>
      </c>
      <c r="M11" s="10">
        <v>160</v>
      </c>
      <c r="N11" s="10">
        <v>321</v>
      </c>
      <c r="O11" s="3"/>
      <c r="P11" s="7">
        <v>96</v>
      </c>
      <c r="Q11" s="10">
        <v>20</v>
      </c>
      <c r="R11" s="10">
        <v>63</v>
      </c>
      <c r="S11" s="10">
        <v>83</v>
      </c>
      <c r="U11" s="4" t="s">
        <v>10</v>
      </c>
      <c r="V11" s="15">
        <f>SUM(,G33,G39,L9,L15,L21,L27,L33,L39,Q9,Q15,Q21,Q27,Q33,Q39)</f>
        <v>5545</v>
      </c>
      <c r="W11" s="15">
        <f>SUM(,H33,H39,M9,M15,M21,M27,M33,M39,R9,R15,R21,R27,R33,R39)</f>
        <v>6837</v>
      </c>
      <c r="X11" s="15">
        <f t="shared" si="0"/>
        <v>12382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53</v>
      </c>
      <c r="C12" s="10">
        <v>40</v>
      </c>
      <c r="D12" s="10">
        <v>93</v>
      </c>
      <c r="E12" s="3"/>
      <c r="F12" s="7">
        <v>37</v>
      </c>
      <c r="G12" s="10">
        <v>77</v>
      </c>
      <c r="H12" s="10">
        <v>76</v>
      </c>
      <c r="I12" s="10">
        <v>153</v>
      </c>
      <c r="J12" s="3"/>
      <c r="K12" s="7">
        <v>67</v>
      </c>
      <c r="L12" s="10">
        <v>159</v>
      </c>
      <c r="M12" s="10">
        <v>164</v>
      </c>
      <c r="N12" s="10">
        <v>323</v>
      </c>
      <c r="O12" s="3"/>
      <c r="P12" s="7">
        <v>97</v>
      </c>
      <c r="Q12" s="10">
        <v>10</v>
      </c>
      <c r="R12" s="10">
        <v>48</v>
      </c>
      <c r="S12" s="10">
        <v>58</v>
      </c>
      <c r="U12" s="4" t="s">
        <v>11</v>
      </c>
      <c r="V12" s="15">
        <f>SUM(L9,L15,L21,L27,L33,L39,Q9,Q15,Q21,Q27,Q33,Q39)</f>
        <v>4580</v>
      </c>
      <c r="W12" s="15">
        <f>SUM(M9,M15,M21,M27,M33,M39,R9,R15,R21,R27,R33,R39)</f>
        <v>5878</v>
      </c>
      <c r="X12" s="15">
        <f t="shared" si="0"/>
        <v>10458</v>
      </c>
      <c r="Z12" s="4" t="s">
        <v>25</v>
      </c>
      <c r="AA12" s="10">
        <v>126</v>
      </c>
      <c r="AB12" s="10">
        <v>76</v>
      </c>
      <c r="AC12" s="10">
        <v>202</v>
      </c>
    </row>
    <row r="13" spans="1:29" ht="15" customHeight="1" x14ac:dyDescent="0.15">
      <c r="A13" s="7">
        <v>8</v>
      </c>
      <c r="B13" s="10">
        <v>56</v>
      </c>
      <c r="C13" s="10">
        <v>45</v>
      </c>
      <c r="D13" s="10">
        <v>101</v>
      </c>
      <c r="E13" s="3"/>
      <c r="F13" s="7">
        <v>38</v>
      </c>
      <c r="G13" s="10">
        <v>71</v>
      </c>
      <c r="H13" s="10">
        <v>79</v>
      </c>
      <c r="I13" s="10">
        <v>150</v>
      </c>
      <c r="J13" s="3"/>
      <c r="K13" s="7">
        <v>68</v>
      </c>
      <c r="L13" s="10">
        <v>167</v>
      </c>
      <c r="M13" s="10">
        <v>166</v>
      </c>
      <c r="N13" s="10">
        <v>333</v>
      </c>
      <c r="O13" s="3"/>
      <c r="P13" s="7">
        <v>98</v>
      </c>
      <c r="Q13" s="10">
        <v>9</v>
      </c>
      <c r="R13" s="10">
        <v>30</v>
      </c>
      <c r="S13" s="10">
        <v>39</v>
      </c>
      <c r="U13" s="9" t="s">
        <v>12</v>
      </c>
      <c r="V13" s="12">
        <f>SUM(L15,L21,L27,L33,L39,Q9,Q15,Q21,Q27,Q33,Q39)</f>
        <v>3986</v>
      </c>
      <c r="W13" s="12">
        <f>SUM(M15,M21,M27,M33,M39,R9,R15,R21,R27,R33,R39)</f>
        <v>5257</v>
      </c>
      <c r="X13" s="12">
        <f t="shared" si="0"/>
        <v>9243</v>
      </c>
      <c r="Z13" s="23" t="s">
        <v>26</v>
      </c>
      <c r="AA13" s="10">
        <v>528</v>
      </c>
      <c r="AB13" s="10">
        <v>569</v>
      </c>
      <c r="AC13" s="10">
        <v>1097</v>
      </c>
    </row>
    <row r="14" spans="1:29" ht="15" customHeight="1" x14ac:dyDescent="0.15">
      <c r="A14" s="7">
        <v>9</v>
      </c>
      <c r="B14" s="10">
        <v>51</v>
      </c>
      <c r="C14" s="10">
        <v>54</v>
      </c>
      <c r="D14" s="10">
        <v>105</v>
      </c>
      <c r="E14" s="3"/>
      <c r="F14" s="7">
        <v>39</v>
      </c>
      <c r="G14" s="10">
        <v>75</v>
      </c>
      <c r="H14" s="10">
        <v>70</v>
      </c>
      <c r="I14" s="10">
        <v>145</v>
      </c>
      <c r="J14" s="3"/>
      <c r="K14" s="7">
        <v>69</v>
      </c>
      <c r="L14" s="10">
        <v>154</v>
      </c>
      <c r="M14" s="10">
        <v>183</v>
      </c>
      <c r="N14" s="10">
        <v>337</v>
      </c>
      <c r="O14" s="3"/>
      <c r="P14" s="7">
        <v>99</v>
      </c>
      <c r="Q14" s="10">
        <v>5</v>
      </c>
      <c r="R14" s="10">
        <v>29</v>
      </c>
      <c r="S14" s="10">
        <v>34</v>
      </c>
      <c r="U14" s="4" t="s">
        <v>13</v>
      </c>
      <c r="V14" s="15">
        <f>SUM(L21,L27,L33,L39,Q9,Q15,Q21,Q27,Q33,Q39)</f>
        <v>3201</v>
      </c>
      <c r="W14" s="15">
        <f>SUM(M21,M27,M33,M39,R9,R15,R21,R27,R33,R39)</f>
        <v>4437</v>
      </c>
      <c r="X14" s="15">
        <f t="shared" si="0"/>
        <v>7638</v>
      </c>
      <c r="Z14" s="4" t="s">
        <v>31</v>
      </c>
      <c r="AA14" s="10">
        <v>241</v>
      </c>
      <c r="AB14" s="10">
        <v>259</v>
      </c>
      <c r="AC14" s="10">
        <v>500</v>
      </c>
    </row>
    <row r="15" spans="1:29" ht="15" customHeight="1" x14ac:dyDescent="0.15">
      <c r="A15" s="7"/>
      <c r="B15" s="11">
        <v>260</v>
      </c>
      <c r="C15" s="11">
        <v>217</v>
      </c>
      <c r="D15" s="11">
        <v>477</v>
      </c>
      <c r="E15" s="3"/>
      <c r="F15" s="7"/>
      <c r="G15" s="11">
        <v>334</v>
      </c>
      <c r="H15" s="11">
        <v>324</v>
      </c>
      <c r="I15" s="11">
        <v>658</v>
      </c>
      <c r="J15" s="3"/>
      <c r="K15" s="7"/>
      <c r="L15" s="11">
        <v>785</v>
      </c>
      <c r="M15" s="11">
        <v>820</v>
      </c>
      <c r="N15" s="11">
        <v>1605</v>
      </c>
      <c r="O15" s="3"/>
      <c r="P15" s="7"/>
      <c r="Q15" s="11">
        <v>75</v>
      </c>
      <c r="R15" s="11">
        <v>250</v>
      </c>
      <c r="S15" s="11">
        <v>325</v>
      </c>
      <c r="U15" s="4" t="s">
        <v>14</v>
      </c>
      <c r="V15" s="15">
        <f>SUM(L27,L33,L39,Q9,Q15,Q21,Q27,Q33,Q39)</f>
        <v>2224</v>
      </c>
      <c r="W15" s="15">
        <f>SUM(M27,M33,M39,R9,R15,R21,R27,R33,R39)</f>
        <v>3499</v>
      </c>
      <c r="X15" s="15">
        <f t="shared" si="0"/>
        <v>5723</v>
      </c>
      <c r="Z15" s="4" t="s">
        <v>7</v>
      </c>
      <c r="AA15" s="10">
        <v>270</v>
      </c>
      <c r="AB15" s="10">
        <v>424</v>
      </c>
      <c r="AC15" s="10">
        <v>694</v>
      </c>
    </row>
    <row r="16" spans="1:29" ht="15" customHeight="1" x14ac:dyDescent="0.15">
      <c r="A16" s="7">
        <v>10</v>
      </c>
      <c r="B16" s="10">
        <v>65</v>
      </c>
      <c r="C16" s="10">
        <v>58</v>
      </c>
      <c r="D16" s="10">
        <v>123</v>
      </c>
      <c r="E16" s="3"/>
      <c r="F16" s="7">
        <v>40</v>
      </c>
      <c r="G16" s="10">
        <v>93</v>
      </c>
      <c r="H16" s="10">
        <v>84</v>
      </c>
      <c r="I16" s="10">
        <v>177</v>
      </c>
      <c r="J16" s="3"/>
      <c r="K16" s="7">
        <v>70</v>
      </c>
      <c r="L16" s="10">
        <v>183</v>
      </c>
      <c r="M16" s="10">
        <v>189</v>
      </c>
      <c r="N16" s="10">
        <v>372</v>
      </c>
      <c r="O16" s="3"/>
      <c r="P16" s="7">
        <v>100</v>
      </c>
      <c r="Q16" s="10">
        <v>5</v>
      </c>
      <c r="R16" s="10">
        <v>24</v>
      </c>
      <c r="S16" s="10">
        <v>29</v>
      </c>
      <c r="U16" s="4" t="s">
        <v>15</v>
      </c>
      <c r="V16" s="15">
        <f>SUM(L33,L39,Q9,Q15,Q21,Q27,Q33,Q39)</f>
        <v>1263</v>
      </c>
      <c r="W16" s="15">
        <f>SUM(M33,M39,R9,R15,R21,R27,R33,R39)</f>
        <v>2514</v>
      </c>
      <c r="X16" s="15">
        <f t="shared" si="0"/>
        <v>3777</v>
      </c>
      <c r="Z16" s="9" t="s">
        <v>24</v>
      </c>
      <c r="AA16" s="11">
        <f t="shared" ref="AA16:AB16" si="2">SUM(AA12:AA15)</f>
        <v>1165</v>
      </c>
      <c r="AB16" s="11">
        <f t="shared" si="2"/>
        <v>1328</v>
      </c>
      <c r="AC16" s="11">
        <f>SUM(AC12:AC15)</f>
        <v>2493</v>
      </c>
    </row>
    <row r="17" spans="1:29" ht="15" customHeight="1" x14ac:dyDescent="0.15">
      <c r="A17" s="7">
        <v>11</v>
      </c>
      <c r="B17" s="10">
        <v>60</v>
      </c>
      <c r="C17" s="10">
        <v>55</v>
      </c>
      <c r="D17" s="10">
        <v>115</v>
      </c>
      <c r="E17" s="3"/>
      <c r="F17" s="7">
        <v>41</v>
      </c>
      <c r="G17" s="10">
        <v>89</v>
      </c>
      <c r="H17" s="10">
        <v>83</v>
      </c>
      <c r="I17" s="10">
        <v>172</v>
      </c>
      <c r="J17" s="3"/>
      <c r="K17" s="7">
        <v>71</v>
      </c>
      <c r="L17" s="10">
        <v>178</v>
      </c>
      <c r="M17" s="10">
        <v>159</v>
      </c>
      <c r="N17" s="10">
        <v>337</v>
      </c>
      <c r="O17" s="3"/>
      <c r="P17" s="7">
        <v>101</v>
      </c>
      <c r="Q17" s="10">
        <v>1</v>
      </c>
      <c r="R17" s="10">
        <v>11</v>
      </c>
      <c r="S17" s="10">
        <v>12</v>
      </c>
      <c r="U17" s="4" t="s">
        <v>16</v>
      </c>
      <c r="V17" s="15">
        <f>SUM(L39,Q9,Q15,Q21,Q27,Q33,Q39)</f>
        <v>744</v>
      </c>
      <c r="W17" s="15">
        <f>SUM(M39,R9,R15,R21,R27,R33,R39)</f>
        <v>1690</v>
      </c>
      <c r="X17" s="15">
        <f t="shared" si="0"/>
        <v>2434</v>
      </c>
      <c r="Z17" s="6" t="s">
        <v>29</v>
      </c>
    </row>
    <row r="18" spans="1:29" ht="15" customHeight="1" x14ac:dyDescent="0.15">
      <c r="A18" s="7">
        <v>12</v>
      </c>
      <c r="B18" s="10">
        <v>61</v>
      </c>
      <c r="C18" s="10">
        <v>61</v>
      </c>
      <c r="D18" s="10">
        <v>122</v>
      </c>
      <c r="E18" s="3"/>
      <c r="F18" s="7">
        <v>42</v>
      </c>
      <c r="G18" s="10">
        <v>82</v>
      </c>
      <c r="H18" s="10">
        <v>94</v>
      </c>
      <c r="I18" s="10">
        <v>176</v>
      </c>
      <c r="J18" s="3"/>
      <c r="K18" s="7">
        <v>72</v>
      </c>
      <c r="L18" s="10">
        <v>207</v>
      </c>
      <c r="M18" s="10">
        <v>191</v>
      </c>
      <c r="N18" s="13">
        <v>398</v>
      </c>
      <c r="O18" s="3"/>
      <c r="P18" s="7">
        <v>102</v>
      </c>
      <c r="Q18" s="10">
        <v>1</v>
      </c>
      <c r="R18" s="10">
        <v>10</v>
      </c>
      <c r="S18" s="10">
        <v>11</v>
      </c>
      <c r="U18" s="4" t="s">
        <v>17</v>
      </c>
      <c r="V18" s="15">
        <f>SUM(Q9,Q15,Q21,Q27,Q33,Q39)</f>
        <v>318</v>
      </c>
      <c r="W18" s="15">
        <f>SUM(R9,R15,R21,R27,R33,R39)</f>
        <v>890</v>
      </c>
      <c r="X18" s="15">
        <f t="shared" si="0"/>
        <v>1208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62</v>
      </c>
      <c r="C19" s="10">
        <v>53</v>
      </c>
      <c r="D19" s="10">
        <v>115</v>
      </c>
      <c r="E19" s="3"/>
      <c r="F19" s="7">
        <v>43</v>
      </c>
      <c r="G19" s="10">
        <v>87</v>
      </c>
      <c r="H19" s="10">
        <v>84</v>
      </c>
      <c r="I19" s="10">
        <v>171</v>
      </c>
      <c r="J19" s="3"/>
      <c r="K19" s="7">
        <v>73</v>
      </c>
      <c r="L19" s="10">
        <v>190</v>
      </c>
      <c r="M19" s="10">
        <v>202</v>
      </c>
      <c r="N19" s="10">
        <v>392</v>
      </c>
      <c r="O19" s="3"/>
      <c r="P19" s="7">
        <v>103</v>
      </c>
      <c r="Q19" s="10">
        <v>0</v>
      </c>
      <c r="R19" s="10">
        <v>4</v>
      </c>
      <c r="S19" s="10">
        <v>4</v>
      </c>
      <c r="U19" s="4" t="s">
        <v>18</v>
      </c>
      <c r="V19" s="15">
        <f>SUM(Q15,Q21,Q27,Q33,Q39)</f>
        <v>82</v>
      </c>
      <c r="W19" s="15">
        <f>SUM(R15,R21,R27,R33,R39)</f>
        <v>304</v>
      </c>
      <c r="X19" s="15">
        <f t="shared" si="0"/>
        <v>386</v>
      </c>
      <c r="Z19" s="4" t="s">
        <v>25</v>
      </c>
      <c r="AA19" s="10">
        <v>113</v>
      </c>
      <c r="AB19" s="10">
        <v>102</v>
      </c>
      <c r="AC19" s="10">
        <v>215</v>
      </c>
    </row>
    <row r="20" spans="1:29" ht="15" customHeight="1" x14ac:dyDescent="0.15">
      <c r="A20" s="7">
        <v>14</v>
      </c>
      <c r="B20" s="10">
        <v>75</v>
      </c>
      <c r="C20" s="10">
        <v>60</v>
      </c>
      <c r="D20" s="10">
        <v>135</v>
      </c>
      <c r="E20" s="3"/>
      <c r="F20" s="7">
        <v>44</v>
      </c>
      <c r="G20" s="10">
        <v>86</v>
      </c>
      <c r="H20" s="10">
        <v>80</v>
      </c>
      <c r="I20" s="10">
        <v>166</v>
      </c>
      <c r="J20" s="3"/>
      <c r="K20" s="7">
        <v>74</v>
      </c>
      <c r="L20" s="10">
        <v>219</v>
      </c>
      <c r="M20" s="10">
        <v>197</v>
      </c>
      <c r="N20" s="10">
        <v>416</v>
      </c>
      <c r="O20" s="3"/>
      <c r="P20" s="7">
        <v>104</v>
      </c>
      <c r="Q20" s="10">
        <v>0</v>
      </c>
      <c r="R20" s="10">
        <v>3</v>
      </c>
      <c r="S20" s="10">
        <v>3</v>
      </c>
      <c r="U20" s="4" t="s">
        <v>19</v>
      </c>
      <c r="V20" s="15">
        <f>SUM(Q21,Q27,Q33,Q39)</f>
        <v>7</v>
      </c>
      <c r="W20" s="15">
        <f>SUM(R21,R27,R33,R39)</f>
        <v>54</v>
      </c>
      <c r="X20" s="15">
        <f t="shared" si="0"/>
        <v>61</v>
      </c>
      <c r="Z20" s="23" t="s">
        <v>26</v>
      </c>
      <c r="AA20" s="10">
        <v>784</v>
      </c>
      <c r="AB20" s="10">
        <v>645</v>
      </c>
      <c r="AC20" s="10">
        <v>1429</v>
      </c>
    </row>
    <row r="21" spans="1:29" ht="15" customHeight="1" x14ac:dyDescent="0.15">
      <c r="A21" s="7"/>
      <c r="B21" s="11">
        <v>323</v>
      </c>
      <c r="C21" s="11">
        <v>287</v>
      </c>
      <c r="D21" s="11">
        <v>610</v>
      </c>
      <c r="E21" s="3"/>
      <c r="F21" s="7"/>
      <c r="G21" s="11">
        <v>437</v>
      </c>
      <c r="H21" s="11">
        <v>425</v>
      </c>
      <c r="I21" s="11">
        <v>862</v>
      </c>
      <c r="J21" s="3"/>
      <c r="K21" s="7"/>
      <c r="L21" s="12">
        <v>977</v>
      </c>
      <c r="M21" s="12">
        <v>938</v>
      </c>
      <c r="N21" s="12">
        <v>1915</v>
      </c>
      <c r="O21" s="3"/>
      <c r="P21" s="7"/>
      <c r="Q21" s="11">
        <v>7</v>
      </c>
      <c r="R21" s="11">
        <v>52</v>
      </c>
      <c r="S21" s="11">
        <v>59</v>
      </c>
      <c r="Z21" s="4" t="s">
        <v>31</v>
      </c>
      <c r="AA21" s="10">
        <v>324</v>
      </c>
      <c r="AB21" s="10">
        <v>312</v>
      </c>
      <c r="AC21" s="10">
        <v>636</v>
      </c>
    </row>
    <row r="22" spans="1:29" ht="15" customHeight="1" x14ac:dyDescent="0.15">
      <c r="A22" s="7">
        <v>15</v>
      </c>
      <c r="B22" s="10">
        <v>78</v>
      </c>
      <c r="C22" s="10">
        <v>72</v>
      </c>
      <c r="D22" s="10">
        <v>150</v>
      </c>
      <c r="E22" s="3"/>
      <c r="F22" s="7">
        <v>45</v>
      </c>
      <c r="G22" s="10">
        <v>89</v>
      </c>
      <c r="H22" s="10">
        <v>90</v>
      </c>
      <c r="I22" s="10">
        <v>179</v>
      </c>
      <c r="J22" s="3"/>
      <c r="K22" s="7">
        <v>75</v>
      </c>
      <c r="L22" s="10">
        <v>215</v>
      </c>
      <c r="M22" s="10">
        <v>209</v>
      </c>
      <c r="N22" s="10">
        <v>424</v>
      </c>
      <c r="O22" s="3"/>
      <c r="P22" s="7">
        <v>105</v>
      </c>
      <c r="Q22" s="10">
        <v>0</v>
      </c>
      <c r="R22" s="10">
        <v>2</v>
      </c>
      <c r="S22" s="10">
        <v>2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376</v>
      </c>
      <c r="AB22" s="10">
        <v>597</v>
      </c>
      <c r="AC22" s="10">
        <v>973</v>
      </c>
    </row>
    <row r="23" spans="1:29" ht="15" customHeight="1" x14ac:dyDescent="0.15">
      <c r="A23" s="7">
        <v>16</v>
      </c>
      <c r="B23" s="10">
        <v>87</v>
      </c>
      <c r="C23" s="10">
        <v>71</v>
      </c>
      <c r="D23" s="10">
        <v>158</v>
      </c>
      <c r="E23" s="3"/>
      <c r="F23" s="7">
        <v>46</v>
      </c>
      <c r="G23" s="10">
        <v>86</v>
      </c>
      <c r="H23" s="10">
        <v>81</v>
      </c>
      <c r="I23" s="10">
        <v>167</v>
      </c>
      <c r="J23" s="3"/>
      <c r="K23" s="7">
        <v>76</v>
      </c>
      <c r="L23" s="10">
        <v>250</v>
      </c>
      <c r="M23" s="10">
        <v>241</v>
      </c>
      <c r="N23" s="10">
        <v>491</v>
      </c>
      <c r="O23" s="3"/>
      <c r="P23" s="7">
        <v>106</v>
      </c>
      <c r="Q23" s="10">
        <v>0</v>
      </c>
      <c r="R23" s="10">
        <v>0</v>
      </c>
      <c r="S23" s="10">
        <v>0</v>
      </c>
      <c r="U23" s="4" t="s">
        <v>4</v>
      </c>
      <c r="V23" s="18">
        <f>V4/$V$8*100</f>
        <v>8.6357947434292868</v>
      </c>
      <c r="W23" s="18">
        <f>W4/$W$8*100</f>
        <v>6.5454916777289904</v>
      </c>
      <c r="X23" s="18">
        <f>X4/$X$8*100</f>
        <v>7.5341728554515122</v>
      </c>
      <c r="Z23" s="9" t="s">
        <v>24</v>
      </c>
      <c r="AA23" s="11">
        <f t="shared" ref="AA23:AB23" si="3">SUM(AA19:AA22)</f>
        <v>1597</v>
      </c>
      <c r="AB23" s="11">
        <f t="shared" si="3"/>
        <v>1656</v>
      </c>
      <c r="AC23" s="11">
        <f>SUM(AC19:AC22)</f>
        <v>3253</v>
      </c>
    </row>
    <row r="24" spans="1:29" ht="15" customHeight="1" x14ac:dyDescent="0.15">
      <c r="A24" s="7">
        <v>17</v>
      </c>
      <c r="B24" s="10">
        <v>70</v>
      </c>
      <c r="C24" s="10">
        <v>79</v>
      </c>
      <c r="D24" s="10">
        <v>149</v>
      </c>
      <c r="E24" s="3"/>
      <c r="F24" s="7">
        <v>47</v>
      </c>
      <c r="G24" s="10">
        <v>108</v>
      </c>
      <c r="H24" s="10">
        <v>95</v>
      </c>
      <c r="I24" s="10">
        <v>203</v>
      </c>
      <c r="J24" s="3"/>
      <c r="K24" s="7">
        <v>77</v>
      </c>
      <c r="L24" s="10">
        <v>213</v>
      </c>
      <c r="M24" s="10">
        <v>232</v>
      </c>
      <c r="N24" s="10">
        <v>445</v>
      </c>
      <c r="O24" s="3"/>
      <c r="P24" s="7">
        <v>107</v>
      </c>
      <c r="Q24" s="10">
        <v>0</v>
      </c>
      <c r="R24" s="10">
        <v>0</v>
      </c>
      <c r="S24" s="10">
        <v>0</v>
      </c>
      <c r="U24" s="4" t="s">
        <v>5</v>
      </c>
      <c r="V24" s="18">
        <f>V5/$V$8*100</f>
        <v>46.012060530208217</v>
      </c>
      <c r="W24" s="18">
        <f>W5/$W$8*100</f>
        <v>39.773307464515476</v>
      </c>
      <c r="X24" s="18">
        <f>X5/$X$8*100</f>
        <v>42.72414164244968</v>
      </c>
      <c r="Z24" s="6" t="s">
        <v>30</v>
      </c>
    </row>
    <row r="25" spans="1:29" ht="15" customHeight="1" x14ac:dyDescent="0.15">
      <c r="A25" s="7">
        <v>18</v>
      </c>
      <c r="B25" s="10">
        <v>79</v>
      </c>
      <c r="C25" s="10">
        <v>71</v>
      </c>
      <c r="D25" s="10">
        <v>150</v>
      </c>
      <c r="E25" s="3"/>
      <c r="F25" s="7">
        <v>48</v>
      </c>
      <c r="G25" s="10">
        <v>110</v>
      </c>
      <c r="H25" s="10">
        <v>86</v>
      </c>
      <c r="I25" s="10">
        <v>196</v>
      </c>
      <c r="J25" s="3"/>
      <c r="K25" s="7">
        <v>78</v>
      </c>
      <c r="L25" s="10">
        <v>205</v>
      </c>
      <c r="M25" s="10">
        <v>200</v>
      </c>
      <c r="N25" s="10">
        <v>405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8">
        <f>V6/$V$8*100</f>
        <v>20.047787006485379</v>
      </c>
      <c r="W25" s="18">
        <f>W6/$W$8*100</f>
        <v>17.951598080261412</v>
      </c>
      <c r="X25" s="18">
        <f>X6/$X$8*100</f>
        <v>18.943063179420943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62</v>
      </c>
      <c r="C26" s="10">
        <v>74</v>
      </c>
      <c r="D26" s="10">
        <v>136</v>
      </c>
      <c r="E26" s="3"/>
      <c r="F26" s="7">
        <v>49</v>
      </c>
      <c r="G26" s="10">
        <v>111</v>
      </c>
      <c r="H26" s="10">
        <v>91</v>
      </c>
      <c r="I26" s="10">
        <v>202</v>
      </c>
      <c r="J26" s="3"/>
      <c r="K26" s="7">
        <v>79</v>
      </c>
      <c r="L26" s="10">
        <v>78</v>
      </c>
      <c r="M26" s="10">
        <v>103</v>
      </c>
      <c r="N26" s="10">
        <v>181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8">
        <f>V7/$V$8*100</f>
        <v>25.304357719877117</v>
      </c>
      <c r="W26" s="18">
        <f>W7/$W$8*100</f>
        <v>35.729602777494129</v>
      </c>
      <c r="X26" s="18">
        <f>X7/$X$8*100</f>
        <v>30.798622322677861</v>
      </c>
      <c r="Z26" s="4" t="s">
        <v>25</v>
      </c>
      <c r="AA26" s="10">
        <v>65</v>
      </c>
      <c r="AB26" s="10">
        <v>64</v>
      </c>
      <c r="AC26" s="10">
        <v>129</v>
      </c>
    </row>
    <row r="27" spans="1:29" ht="15" customHeight="1" x14ac:dyDescent="0.15">
      <c r="A27" s="7"/>
      <c r="B27" s="11">
        <v>376</v>
      </c>
      <c r="C27" s="11">
        <v>367</v>
      </c>
      <c r="D27" s="11">
        <v>743</v>
      </c>
      <c r="E27" s="3"/>
      <c r="F27" s="7"/>
      <c r="G27" s="11">
        <v>504</v>
      </c>
      <c r="H27" s="11">
        <v>443</v>
      </c>
      <c r="I27" s="11">
        <v>947</v>
      </c>
      <c r="J27" s="3"/>
      <c r="K27" s="7"/>
      <c r="L27" s="11">
        <v>961</v>
      </c>
      <c r="M27" s="11">
        <v>985</v>
      </c>
      <c r="N27" s="11">
        <v>1946</v>
      </c>
      <c r="O27" s="3"/>
      <c r="P27" s="7"/>
      <c r="Q27" s="12">
        <v>0</v>
      </c>
      <c r="R27" s="12">
        <v>2</v>
      </c>
      <c r="S27" s="12">
        <v>2</v>
      </c>
      <c r="U27" s="17" t="s">
        <v>3</v>
      </c>
      <c r="V27" s="19">
        <f>SUM(V23:V26)</f>
        <v>100</v>
      </c>
      <c r="W27" s="19">
        <f>SUM(W23:W26)</f>
        <v>100</v>
      </c>
      <c r="X27" s="19">
        <f>SUM(X23:X26)</f>
        <v>100</v>
      </c>
      <c r="Z27" s="23" t="s">
        <v>26</v>
      </c>
      <c r="AA27" s="10">
        <v>368</v>
      </c>
      <c r="AB27" s="10">
        <v>353</v>
      </c>
      <c r="AC27" s="10">
        <v>721</v>
      </c>
    </row>
    <row r="28" spans="1:29" ht="15" customHeight="1" x14ac:dyDescent="0.15">
      <c r="A28" s="7">
        <v>20</v>
      </c>
      <c r="B28" s="10">
        <v>53</v>
      </c>
      <c r="C28" s="10">
        <v>63</v>
      </c>
      <c r="D28" s="10">
        <v>116</v>
      </c>
      <c r="E28" s="3"/>
      <c r="F28" s="7">
        <v>50</v>
      </c>
      <c r="G28" s="10">
        <v>96</v>
      </c>
      <c r="H28" s="10">
        <v>90</v>
      </c>
      <c r="I28" s="10">
        <v>186</v>
      </c>
      <c r="J28" s="3"/>
      <c r="K28" s="7">
        <v>80</v>
      </c>
      <c r="L28" s="10">
        <v>107</v>
      </c>
      <c r="M28" s="10">
        <v>131</v>
      </c>
      <c r="N28" s="10">
        <v>238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8">
        <f t="shared" ref="V28:V39" si="4">V9/$V$8*100</f>
        <v>28.444646717487771</v>
      </c>
      <c r="W28" s="18">
        <f t="shared" ref="W28:W39" si="5">W9/$W$8*100</f>
        <v>24.99744715613193</v>
      </c>
      <c r="X28" s="18">
        <f t="shared" ref="X28:X39" si="6">X9/$X$8*100</f>
        <v>26.627919491981487</v>
      </c>
      <c r="Z28" s="4" t="s">
        <v>31</v>
      </c>
      <c r="AA28" s="10">
        <v>209</v>
      </c>
      <c r="AB28" s="10">
        <v>188</v>
      </c>
      <c r="AC28" s="10">
        <v>397</v>
      </c>
    </row>
    <row r="29" spans="1:29" ht="15" customHeight="1" x14ac:dyDescent="0.15">
      <c r="A29" s="7">
        <v>21</v>
      </c>
      <c r="B29" s="10">
        <v>64</v>
      </c>
      <c r="C29" s="10">
        <v>55</v>
      </c>
      <c r="D29" s="10">
        <v>119</v>
      </c>
      <c r="E29" s="3"/>
      <c r="F29" s="7">
        <v>51</v>
      </c>
      <c r="G29" s="10">
        <v>108</v>
      </c>
      <c r="H29" s="10">
        <v>108</v>
      </c>
      <c r="I29" s="10">
        <v>216</v>
      </c>
      <c r="J29" s="3"/>
      <c r="K29" s="7">
        <v>81</v>
      </c>
      <c r="L29" s="10">
        <v>107</v>
      </c>
      <c r="M29" s="10">
        <v>178</v>
      </c>
      <c r="N29" s="10">
        <v>285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8">
        <f t="shared" si="4"/>
        <v>73.796791443850267</v>
      </c>
      <c r="W29" s="18">
        <f t="shared" si="5"/>
        <v>78.678648013887482</v>
      </c>
      <c r="X29" s="18">
        <f t="shared" si="6"/>
        <v>76.369604994080305</v>
      </c>
      <c r="Z29" s="4" t="s">
        <v>7</v>
      </c>
      <c r="AA29" s="10">
        <v>220</v>
      </c>
      <c r="AB29" s="10">
        <v>360</v>
      </c>
      <c r="AC29" s="10">
        <v>580</v>
      </c>
    </row>
    <row r="30" spans="1:29" ht="15" customHeight="1" x14ac:dyDescent="0.15">
      <c r="A30" s="7">
        <v>22</v>
      </c>
      <c r="B30" s="10">
        <v>59</v>
      </c>
      <c r="C30" s="10">
        <v>54</v>
      </c>
      <c r="D30" s="10">
        <v>113</v>
      </c>
      <c r="E30" s="3"/>
      <c r="F30" s="7">
        <v>52</v>
      </c>
      <c r="G30" s="10">
        <v>101</v>
      </c>
      <c r="H30" s="10">
        <v>90</v>
      </c>
      <c r="I30" s="10">
        <v>191</v>
      </c>
      <c r="J30" s="3"/>
      <c r="K30" s="7">
        <v>82</v>
      </c>
      <c r="L30" s="10">
        <v>107</v>
      </c>
      <c r="M30" s="10">
        <v>163</v>
      </c>
      <c r="N30" s="10">
        <v>270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8">
        <f t="shared" si="4"/>
        <v>63.090226419387875</v>
      </c>
      <c r="W30" s="18">
        <f t="shared" si="5"/>
        <v>69.815174103951804</v>
      </c>
      <c r="X30" s="18">
        <f t="shared" si="6"/>
        <v>66.63437735442902</v>
      </c>
      <c r="Z30" s="9" t="s">
        <v>24</v>
      </c>
      <c r="AA30" s="11">
        <f t="shared" ref="AA30:AB30" si="7">SUM(AA26:AA29)</f>
        <v>862</v>
      </c>
      <c r="AB30" s="11">
        <f t="shared" si="7"/>
        <v>965</v>
      </c>
      <c r="AC30" s="11">
        <f>SUM(AC26:AC29)</f>
        <v>1827</v>
      </c>
    </row>
    <row r="31" spans="1:29" ht="15" customHeight="1" x14ac:dyDescent="0.15">
      <c r="A31" s="7">
        <v>23</v>
      </c>
      <c r="B31" s="10">
        <v>43</v>
      </c>
      <c r="C31" s="10">
        <v>56</v>
      </c>
      <c r="D31" s="10">
        <v>99</v>
      </c>
      <c r="E31" s="3"/>
      <c r="F31" s="7">
        <v>53</v>
      </c>
      <c r="G31" s="10">
        <v>104</v>
      </c>
      <c r="H31" s="10">
        <v>100</v>
      </c>
      <c r="I31" s="10">
        <v>204</v>
      </c>
      <c r="J31" s="3"/>
      <c r="K31" s="7">
        <v>83</v>
      </c>
      <c r="L31" s="10">
        <v>109</v>
      </c>
      <c r="M31" s="10">
        <v>171</v>
      </c>
      <c r="N31" s="10">
        <v>280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8">
        <f t="shared" si="4"/>
        <v>52.110592786437593</v>
      </c>
      <c r="W31" s="18">
        <f t="shared" si="5"/>
        <v>60.022465026039008</v>
      </c>
      <c r="X31" s="18">
        <f t="shared" si="6"/>
        <v>56.280271230222802</v>
      </c>
      <c r="Z31" s="6"/>
    </row>
    <row r="32" spans="1:29" ht="15" customHeight="1" x14ac:dyDescent="0.15">
      <c r="A32" s="7">
        <v>24</v>
      </c>
      <c r="B32" s="10">
        <v>66</v>
      </c>
      <c r="C32" s="10">
        <v>53</v>
      </c>
      <c r="D32" s="10">
        <v>119</v>
      </c>
      <c r="E32" s="3"/>
      <c r="F32" s="7">
        <v>54</v>
      </c>
      <c r="G32" s="10">
        <v>98</v>
      </c>
      <c r="H32" s="10">
        <v>91</v>
      </c>
      <c r="I32" s="10">
        <v>189</v>
      </c>
      <c r="J32" s="3"/>
      <c r="K32" s="7">
        <v>84</v>
      </c>
      <c r="L32" s="10">
        <v>89</v>
      </c>
      <c r="M32" s="10">
        <v>181</v>
      </c>
      <c r="N32" s="10">
        <v>270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19">
        <f t="shared" si="4"/>
        <v>45.352144726362496</v>
      </c>
      <c r="W32" s="19">
        <f t="shared" si="5"/>
        <v>53.681200857755542</v>
      </c>
      <c r="X32" s="19">
        <f t="shared" si="6"/>
        <v>49.741685502098804</v>
      </c>
      <c r="Z32" s="6"/>
      <c r="AA32" s="25"/>
      <c r="AB32" s="24"/>
      <c r="AC32" s="24"/>
    </row>
    <row r="33" spans="1:29" ht="15" customHeight="1" x14ac:dyDescent="0.15">
      <c r="A33" s="7"/>
      <c r="B33" s="11">
        <v>285</v>
      </c>
      <c r="C33" s="11">
        <v>281</v>
      </c>
      <c r="D33" s="11">
        <v>566</v>
      </c>
      <c r="E33" s="3"/>
      <c r="F33" s="7"/>
      <c r="G33" s="11">
        <v>507</v>
      </c>
      <c r="H33" s="11">
        <v>479</v>
      </c>
      <c r="I33" s="11">
        <v>986</v>
      </c>
      <c r="J33" s="3"/>
      <c r="K33" s="7"/>
      <c r="L33" s="11">
        <v>519</v>
      </c>
      <c r="M33" s="11">
        <v>824</v>
      </c>
      <c r="N33" s="11">
        <v>1343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8">
        <f t="shared" si="4"/>
        <v>36.420525657071337</v>
      </c>
      <c r="W33" s="18">
        <f t="shared" si="5"/>
        <v>45.307872970489129</v>
      </c>
      <c r="X33" s="18">
        <f t="shared" si="6"/>
        <v>41.104294478527606</v>
      </c>
      <c r="Z33" s="6" t="s">
        <v>3</v>
      </c>
    </row>
    <row r="34" spans="1:29" ht="15" customHeight="1" x14ac:dyDescent="0.15">
      <c r="A34" s="7">
        <v>25</v>
      </c>
      <c r="B34" s="10">
        <v>56</v>
      </c>
      <c r="C34" s="10">
        <v>49</v>
      </c>
      <c r="D34" s="10">
        <v>105</v>
      </c>
      <c r="E34" s="3"/>
      <c r="F34" s="7">
        <v>55</v>
      </c>
      <c r="G34" s="10">
        <v>98</v>
      </c>
      <c r="H34" s="10">
        <v>86</v>
      </c>
      <c r="I34" s="10">
        <v>184</v>
      </c>
      <c r="J34" s="3"/>
      <c r="K34" s="7">
        <v>85</v>
      </c>
      <c r="L34" s="10">
        <v>90</v>
      </c>
      <c r="M34" s="10">
        <v>158</v>
      </c>
      <c r="N34" s="10">
        <v>248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8">
        <f t="shared" si="4"/>
        <v>25.304357719877117</v>
      </c>
      <c r="W34" s="18">
        <f t="shared" si="5"/>
        <v>35.729602777494129</v>
      </c>
      <c r="X34" s="18">
        <f t="shared" si="6"/>
        <v>30.798622322677861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55</v>
      </c>
      <c r="C35" s="10">
        <v>47</v>
      </c>
      <c r="D35" s="10">
        <v>102</v>
      </c>
      <c r="E35" s="3"/>
      <c r="F35" s="7">
        <v>56</v>
      </c>
      <c r="G35" s="10">
        <v>87</v>
      </c>
      <c r="H35" s="10">
        <v>88</v>
      </c>
      <c r="I35" s="10">
        <v>175</v>
      </c>
      <c r="J35" s="3"/>
      <c r="K35" s="7">
        <v>86</v>
      </c>
      <c r="L35" s="10">
        <v>87</v>
      </c>
      <c r="M35" s="10">
        <v>156</v>
      </c>
      <c r="N35" s="10">
        <v>243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8">
        <f t="shared" si="4"/>
        <v>14.37023552167482</v>
      </c>
      <c r="W35" s="18">
        <f t="shared" si="5"/>
        <v>25.671397937302153</v>
      </c>
      <c r="X35" s="18">
        <f t="shared" si="6"/>
        <v>20.326122053600258</v>
      </c>
      <c r="Z35" s="4" t="s">
        <v>25</v>
      </c>
      <c r="AA35" s="10">
        <f>SUM(AA5,AA12,AA19,AA26)</f>
        <v>759</v>
      </c>
      <c r="AB35" s="10">
        <f t="shared" ref="AA35:AB38" si="8">SUM(AB5,AB12,AB19,AB26)</f>
        <v>641</v>
      </c>
      <c r="AC35" s="10">
        <f>SUM(AA35:AB35)</f>
        <v>1400</v>
      </c>
    </row>
    <row r="36" spans="1:29" ht="15" customHeight="1" x14ac:dyDescent="0.15">
      <c r="A36" s="7">
        <v>27</v>
      </c>
      <c r="B36" s="10">
        <v>57</v>
      </c>
      <c r="C36" s="10">
        <v>52</v>
      </c>
      <c r="D36" s="10">
        <v>109</v>
      </c>
      <c r="E36" s="3"/>
      <c r="F36" s="7">
        <v>57</v>
      </c>
      <c r="G36" s="10">
        <v>91</v>
      </c>
      <c r="H36" s="10">
        <v>103</v>
      </c>
      <c r="I36" s="10">
        <v>194</v>
      </c>
      <c r="J36" s="3"/>
      <c r="K36" s="7">
        <v>87</v>
      </c>
      <c r="L36" s="10">
        <v>78</v>
      </c>
      <c r="M36" s="10">
        <v>158</v>
      </c>
      <c r="N36" s="10">
        <v>236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8">
        <f t="shared" si="4"/>
        <v>8.4651268631243592</v>
      </c>
      <c r="W36" s="18">
        <f t="shared" si="5"/>
        <v>17.257224548146635</v>
      </c>
      <c r="X36" s="18">
        <f t="shared" si="6"/>
        <v>13.098697664406414</v>
      </c>
      <c r="Z36" s="23" t="s">
        <v>26</v>
      </c>
      <c r="AA36" s="10">
        <f t="shared" si="8"/>
        <v>4044</v>
      </c>
      <c r="AB36" s="10">
        <f t="shared" si="8"/>
        <v>3895</v>
      </c>
      <c r="AC36" s="13">
        <f>SUM(AA36:AB36)</f>
        <v>7939</v>
      </c>
    </row>
    <row r="37" spans="1:29" ht="15" customHeight="1" x14ac:dyDescent="0.15">
      <c r="A37" s="7">
        <v>28</v>
      </c>
      <c r="B37" s="10">
        <v>57</v>
      </c>
      <c r="C37" s="10">
        <v>44</v>
      </c>
      <c r="D37" s="10">
        <v>101</v>
      </c>
      <c r="E37" s="3"/>
      <c r="F37" s="7">
        <v>58</v>
      </c>
      <c r="G37" s="10">
        <v>95</v>
      </c>
      <c r="H37" s="10">
        <v>134</v>
      </c>
      <c r="I37" s="10">
        <v>229</v>
      </c>
      <c r="J37" s="3"/>
      <c r="K37" s="7">
        <v>88</v>
      </c>
      <c r="L37" s="10">
        <v>94</v>
      </c>
      <c r="M37" s="10">
        <v>169</v>
      </c>
      <c r="N37" s="10">
        <v>263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8">
        <f t="shared" si="4"/>
        <v>3.6181590624644442</v>
      </c>
      <c r="W37" s="18">
        <f t="shared" si="5"/>
        <v>9.0881241703257434</v>
      </c>
      <c r="X37" s="18">
        <f t="shared" si="6"/>
        <v>6.5009148638467336</v>
      </c>
      <c r="Z37" s="4" t="s">
        <v>31</v>
      </c>
      <c r="AA37" s="10">
        <f t="shared" si="8"/>
        <v>1762</v>
      </c>
      <c r="AB37" s="10">
        <f t="shared" si="8"/>
        <v>1758</v>
      </c>
      <c r="AC37" s="13">
        <f>SUM(AA37:AB37)</f>
        <v>3520</v>
      </c>
    </row>
    <row r="38" spans="1:29" ht="15" customHeight="1" x14ac:dyDescent="0.15">
      <c r="A38" s="7">
        <v>29</v>
      </c>
      <c r="B38" s="10">
        <v>44</v>
      </c>
      <c r="C38" s="10">
        <v>50</v>
      </c>
      <c r="D38" s="10">
        <v>94</v>
      </c>
      <c r="E38" s="3"/>
      <c r="F38" s="7">
        <v>59</v>
      </c>
      <c r="G38" s="10">
        <v>87</v>
      </c>
      <c r="H38" s="10">
        <v>69</v>
      </c>
      <c r="I38" s="10">
        <v>156</v>
      </c>
      <c r="J38" s="3"/>
      <c r="K38" s="7">
        <v>89</v>
      </c>
      <c r="L38" s="10">
        <v>77</v>
      </c>
      <c r="M38" s="10">
        <v>159</v>
      </c>
      <c r="N38" s="10">
        <v>236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8">
        <f t="shared" si="4"/>
        <v>0.93298441233359874</v>
      </c>
      <c r="W38" s="18">
        <f t="shared" si="5"/>
        <v>3.104258143571939</v>
      </c>
      <c r="X38" s="18">
        <f t="shared" si="6"/>
        <v>2.0772790872887739</v>
      </c>
      <c r="Z38" s="4" t="s">
        <v>7</v>
      </c>
      <c r="AA38" s="10">
        <f t="shared" si="8"/>
        <v>2224</v>
      </c>
      <c r="AB38" s="10">
        <f t="shared" si="8"/>
        <v>3499</v>
      </c>
      <c r="AC38" s="13">
        <f>SUM(AA38:AB38)</f>
        <v>5723</v>
      </c>
    </row>
    <row r="39" spans="1:29" ht="15" customHeight="1" x14ac:dyDescent="0.15">
      <c r="A39" s="7"/>
      <c r="B39" s="11">
        <v>269</v>
      </c>
      <c r="C39" s="11">
        <v>242</v>
      </c>
      <c r="D39" s="11">
        <v>511</v>
      </c>
      <c r="E39" s="3"/>
      <c r="F39" s="7"/>
      <c r="G39" s="11">
        <v>458</v>
      </c>
      <c r="H39" s="11">
        <v>480</v>
      </c>
      <c r="I39" s="11">
        <v>938</v>
      </c>
      <c r="J39" s="3"/>
      <c r="K39" s="7"/>
      <c r="L39" s="11">
        <v>426</v>
      </c>
      <c r="M39" s="11">
        <v>800</v>
      </c>
      <c r="N39" s="11">
        <v>1226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8">
        <f t="shared" si="4"/>
        <v>7.9645010808965758E-2</v>
      </c>
      <c r="W39" s="18">
        <f t="shared" si="5"/>
        <v>0.55141427550291022</v>
      </c>
      <c r="X39" s="18">
        <f t="shared" si="6"/>
        <v>0.32827467441610164</v>
      </c>
      <c r="Z39" s="9" t="s">
        <v>24</v>
      </c>
      <c r="AA39" s="11">
        <f>SUM(AA35:AA38)</f>
        <v>8789</v>
      </c>
      <c r="AB39" s="11">
        <f>SUM(AB35:AB38)</f>
        <v>9793</v>
      </c>
      <c r="AC39" s="11">
        <f>SUM(AC35:AC38)</f>
        <v>18582</v>
      </c>
    </row>
    <row r="81" spans="7:9" x14ac:dyDescent="0.15">
      <c r="G81" s="21"/>
      <c r="H81" s="21"/>
      <c r="I81" s="21"/>
    </row>
    <row r="93" spans="7:9" x14ac:dyDescent="0.15">
      <c r="G93" s="21"/>
      <c r="H93" s="21"/>
      <c r="I93" s="21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mergeCells count="2">
    <mergeCell ref="F1:H1"/>
    <mergeCell ref="V2:W2"/>
  </mergeCells>
  <phoneticPr fontId="11"/>
  <pageMargins left="0.23622047244094491" right="0.23622047244094491" top="0.94488188976377963" bottom="0.35433070866141736" header="0.31496062992125984" footer="0.31496062992125984"/>
  <pageSetup paperSize="9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AC121"/>
  <sheetViews>
    <sheetView zoomScale="80" zoomScaleNormal="80" workbookViewId="0">
      <selection activeCell="AI7" sqref="AI7"/>
    </sheetView>
  </sheetViews>
  <sheetFormatPr defaultRowHeight="13.5" x14ac:dyDescent="0.15"/>
  <cols>
    <col min="1" max="4" width="6.5" customWidth="1"/>
    <col min="5" max="5" width="0.875" customWidth="1"/>
    <col min="6" max="9" width="6.5" customWidth="1"/>
    <col min="10" max="10" width="0.875" customWidth="1"/>
    <col min="11" max="14" width="6.5" customWidth="1"/>
    <col min="15" max="15" width="0.875" customWidth="1"/>
    <col min="16" max="19" width="6.5" customWidth="1"/>
    <col min="20" max="20" width="0.875" customWidth="1"/>
    <col min="21" max="21" width="10.125" customWidth="1"/>
    <col min="22" max="24" width="8.625" customWidth="1"/>
    <col min="25" max="25" width="2.625" customWidth="1"/>
    <col min="26" max="26" width="10.125" customWidth="1"/>
    <col min="27" max="29" width="8.625" customWidth="1"/>
  </cols>
  <sheetData>
    <row r="1" spans="1:29" ht="18" customHeight="1" x14ac:dyDescent="0.2">
      <c r="A1" s="20" t="s">
        <v>20</v>
      </c>
      <c r="F1" s="34" t="s">
        <v>36</v>
      </c>
      <c r="G1" s="35"/>
      <c r="H1" s="36"/>
      <c r="U1" s="26" t="s">
        <v>35</v>
      </c>
      <c r="X1" s="26"/>
    </row>
    <row r="2" spans="1:29" ht="15" customHeight="1" x14ac:dyDescent="0.15">
      <c r="V2" s="37">
        <v>45961</v>
      </c>
      <c r="W2" s="37"/>
      <c r="X2" s="30" t="s">
        <v>42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2"/>
      <c r="F3" s="4" t="s">
        <v>0</v>
      </c>
      <c r="G3" s="5" t="s">
        <v>1</v>
      </c>
      <c r="H3" s="5" t="s">
        <v>2</v>
      </c>
      <c r="I3" s="5" t="s">
        <v>3</v>
      </c>
      <c r="J3" s="22"/>
      <c r="K3" s="4" t="s">
        <v>0</v>
      </c>
      <c r="L3" s="5" t="s">
        <v>1</v>
      </c>
      <c r="M3" s="5" t="s">
        <v>2</v>
      </c>
      <c r="N3" s="5" t="s">
        <v>3</v>
      </c>
      <c r="O3" s="22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28</v>
      </c>
      <c r="C4" s="10">
        <v>16</v>
      </c>
      <c r="D4" s="10">
        <v>44</v>
      </c>
      <c r="E4" s="3"/>
      <c r="F4" s="7">
        <v>30</v>
      </c>
      <c r="G4" s="10">
        <v>43</v>
      </c>
      <c r="H4" s="10">
        <v>41</v>
      </c>
      <c r="I4" s="10">
        <v>84</v>
      </c>
      <c r="J4" s="3"/>
      <c r="K4" s="7">
        <v>60</v>
      </c>
      <c r="L4" s="10">
        <v>112</v>
      </c>
      <c r="M4" s="10">
        <v>107</v>
      </c>
      <c r="N4" s="10">
        <v>219</v>
      </c>
      <c r="O4" s="3"/>
      <c r="P4" s="7">
        <v>90</v>
      </c>
      <c r="Q4" s="10">
        <v>69</v>
      </c>
      <c r="R4" s="10">
        <v>146</v>
      </c>
      <c r="S4" s="10">
        <v>215</v>
      </c>
      <c r="U4" s="4" t="s">
        <v>4</v>
      </c>
      <c r="V4" s="15">
        <f>SUM(B9,B15,B21)</f>
        <v>750</v>
      </c>
      <c r="W4" s="15">
        <f>SUM(C9,C15,C21)</f>
        <v>637</v>
      </c>
      <c r="X4" s="15">
        <f>SUM(V4:W4)</f>
        <v>1387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33</v>
      </c>
      <c r="C5" s="10">
        <v>21</v>
      </c>
      <c r="D5" s="10">
        <v>54</v>
      </c>
      <c r="E5" s="3"/>
      <c r="F5" s="7">
        <v>31</v>
      </c>
      <c r="G5" s="10">
        <v>64</v>
      </c>
      <c r="H5" s="10">
        <v>45</v>
      </c>
      <c r="I5" s="10">
        <v>109</v>
      </c>
      <c r="J5" s="3"/>
      <c r="K5" s="7">
        <v>61</v>
      </c>
      <c r="L5" s="10">
        <v>105</v>
      </c>
      <c r="M5" s="10">
        <v>124</v>
      </c>
      <c r="N5" s="10">
        <v>229</v>
      </c>
      <c r="O5" s="3"/>
      <c r="P5" s="7">
        <v>91</v>
      </c>
      <c r="Q5" s="10">
        <v>48</v>
      </c>
      <c r="R5" s="10">
        <v>131</v>
      </c>
      <c r="S5" s="10">
        <v>179</v>
      </c>
      <c r="U5" s="4" t="s">
        <v>5</v>
      </c>
      <c r="V5" s="15">
        <f>SUM(B27,B33,B39,G9,G15,G21,G27,G33,G39,L9)</f>
        <v>4051</v>
      </c>
      <c r="W5" s="15">
        <f>SUM(C27,C33,C39,H9,H15,H21,H27,H33,H39,M9)</f>
        <v>3859</v>
      </c>
      <c r="X5" s="15">
        <f>SUM(V5:W5)</f>
        <v>7910</v>
      </c>
      <c r="Y5" s="2"/>
      <c r="Z5" s="4" t="s">
        <v>25</v>
      </c>
      <c r="AA5" s="10">
        <v>450</v>
      </c>
      <c r="AB5" s="10">
        <v>395</v>
      </c>
      <c r="AC5" s="10">
        <v>845</v>
      </c>
    </row>
    <row r="6" spans="1:29" ht="15" customHeight="1" x14ac:dyDescent="0.15">
      <c r="A6" s="7">
        <v>2</v>
      </c>
      <c r="B6" s="10">
        <v>32</v>
      </c>
      <c r="C6" s="10">
        <v>32</v>
      </c>
      <c r="D6" s="10">
        <v>64</v>
      </c>
      <c r="E6" s="3"/>
      <c r="F6" s="7">
        <v>32</v>
      </c>
      <c r="G6" s="10">
        <v>63</v>
      </c>
      <c r="H6" s="10">
        <v>56</v>
      </c>
      <c r="I6" s="10">
        <v>119</v>
      </c>
      <c r="J6" s="3"/>
      <c r="K6" s="7">
        <v>62</v>
      </c>
      <c r="L6" s="10">
        <v>131</v>
      </c>
      <c r="M6" s="10">
        <v>119</v>
      </c>
      <c r="N6" s="10">
        <v>250</v>
      </c>
      <c r="O6" s="3"/>
      <c r="P6" s="7">
        <v>92</v>
      </c>
      <c r="Q6" s="10">
        <v>44</v>
      </c>
      <c r="R6" s="10">
        <v>114</v>
      </c>
      <c r="S6" s="10">
        <v>158</v>
      </c>
      <c r="U6" s="8" t="s">
        <v>6</v>
      </c>
      <c r="V6" s="15">
        <f>SUM(L15,L21)</f>
        <v>1764</v>
      </c>
      <c r="W6" s="15">
        <f>SUM(M15,M21)</f>
        <v>1741</v>
      </c>
      <c r="X6" s="15">
        <f>SUM(V6:W6)</f>
        <v>3505</v>
      </c>
      <c r="Z6" s="23" t="s">
        <v>26</v>
      </c>
      <c r="AA6" s="10">
        <v>2370</v>
      </c>
      <c r="AB6" s="10">
        <v>2321</v>
      </c>
      <c r="AC6" s="10">
        <v>4691</v>
      </c>
    </row>
    <row r="7" spans="1:29" ht="15" customHeight="1" x14ac:dyDescent="0.15">
      <c r="A7" s="7">
        <v>3</v>
      </c>
      <c r="B7" s="10">
        <v>34</v>
      </c>
      <c r="C7" s="10">
        <v>32</v>
      </c>
      <c r="D7" s="10">
        <v>66</v>
      </c>
      <c r="E7" s="3"/>
      <c r="F7" s="7">
        <v>33</v>
      </c>
      <c r="G7" s="10">
        <v>45</v>
      </c>
      <c r="H7" s="10">
        <v>42</v>
      </c>
      <c r="I7" s="10">
        <v>87</v>
      </c>
      <c r="J7" s="3"/>
      <c r="K7" s="7">
        <v>63</v>
      </c>
      <c r="L7" s="10">
        <v>109</v>
      </c>
      <c r="M7" s="10">
        <v>116</v>
      </c>
      <c r="N7" s="10">
        <v>225</v>
      </c>
      <c r="O7" s="3"/>
      <c r="P7" s="7">
        <v>93</v>
      </c>
      <c r="Q7" s="10">
        <v>35</v>
      </c>
      <c r="R7" s="10">
        <v>88</v>
      </c>
      <c r="S7" s="10">
        <v>123</v>
      </c>
      <c r="U7" s="4" t="s">
        <v>7</v>
      </c>
      <c r="V7" s="15">
        <f>SUM(L27,L33,L39,Q9,Q15,Q21,Q27,Q33,Q39)</f>
        <v>2225</v>
      </c>
      <c r="W7" s="15">
        <f>SUM(M27,M33,M39,R9,R15,R21,R27,R33,R39)</f>
        <v>3501</v>
      </c>
      <c r="X7" s="15">
        <f>SUM(V7:W7)</f>
        <v>5726</v>
      </c>
      <c r="Z7" s="4" t="s">
        <v>31</v>
      </c>
      <c r="AA7" s="10">
        <v>993</v>
      </c>
      <c r="AB7" s="10">
        <v>990</v>
      </c>
      <c r="AC7" s="10">
        <v>1983</v>
      </c>
    </row>
    <row r="8" spans="1:29" ht="15" customHeight="1" x14ac:dyDescent="0.15">
      <c r="A8" s="7">
        <v>4</v>
      </c>
      <c r="B8" s="10">
        <v>45</v>
      </c>
      <c r="C8" s="10">
        <v>35</v>
      </c>
      <c r="D8" s="10">
        <v>80</v>
      </c>
      <c r="E8" s="3"/>
      <c r="F8" s="7">
        <v>34</v>
      </c>
      <c r="G8" s="10">
        <v>63</v>
      </c>
      <c r="H8" s="10">
        <v>37</v>
      </c>
      <c r="I8" s="10">
        <v>100</v>
      </c>
      <c r="J8" s="3"/>
      <c r="K8" s="7">
        <v>64</v>
      </c>
      <c r="L8" s="10">
        <v>133</v>
      </c>
      <c r="M8" s="10">
        <v>157</v>
      </c>
      <c r="N8" s="10">
        <v>290</v>
      </c>
      <c r="O8" s="3"/>
      <c r="P8" s="7">
        <v>94</v>
      </c>
      <c r="Q8" s="10">
        <v>35</v>
      </c>
      <c r="R8" s="10">
        <v>106</v>
      </c>
      <c r="S8" s="10">
        <v>141</v>
      </c>
      <c r="U8" s="17" t="s">
        <v>3</v>
      </c>
      <c r="V8" s="12">
        <f>SUM(V4:V7)</f>
        <v>8790</v>
      </c>
      <c r="W8" s="12">
        <f>SUM(W4:W7)</f>
        <v>9738</v>
      </c>
      <c r="X8" s="12">
        <f>SUM(X4:X7)</f>
        <v>18528</v>
      </c>
      <c r="Z8" s="4" t="s">
        <v>7</v>
      </c>
      <c r="AA8" s="10">
        <v>1359</v>
      </c>
      <c r="AB8" s="10">
        <v>2118</v>
      </c>
      <c r="AC8" s="10">
        <v>3477</v>
      </c>
    </row>
    <row r="9" spans="1:29" ht="15" customHeight="1" x14ac:dyDescent="0.15">
      <c r="A9" s="7"/>
      <c r="B9" s="11">
        <v>172</v>
      </c>
      <c r="C9" s="11">
        <v>136</v>
      </c>
      <c r="D9" s="11">
        <v>308</v>
      </c>
      <c r="E9" s="3"/>
      <c r="F9" s="7"/>
      <c r="G9" s="11">
        <v>278</v>
      </c>
      <c r="H9" s="11">
        <v>221</v>
      </c>
      <c r="I9" s="11">
        <v>499</v>
      </c>
      <c r="J9" s="3"/>
      <c r="K9" s="7"/>
      <c r="L9" s="12">
        <v>590</v>
      </c>
      <c r="M9" s="12">
        <v>623</v>
      </c>
      <c r="N9" s="12">
        <v>1213</v>
      </c>
      <c r="O9" s="3"/>
      <c r="P9" s="7"/>
      <c r="Q9" s="11">
        <v>231</v>
      </c>
      <c r="R9" s="11">
        <v>585</v>
      </c>
      <c r="S9" s="11">
        <v>816</v>
      </c>
      <c r="U9" s="4" t="s">
        <v>8</v>
      </c>
      <c r="V9" s="15">
        <f>SUM(G21,G27,G33,G39,L9)</f>
        <v>2490</v>
      </c>
      <c r="W9" s="15">
        <f>SUM(H21,H27,H33,H39,M9)</f>
        <v>2447</v>
      </c>
      <c r="X9" s="15">
        <f t="shared" ref="X9:X20" si="0">SUM(V9:W9)</f>
        <v>4937</v>
      </c>
      <c r="Z9" s="9" t="s">
        <v>24</v>
      </c>
      <c r="AA9" s="11">
        <f t="shared" ref="AA9:AB9" si="1">SUM(AA5:AA8)</f>
        <v>5172</v>
      </c>
      <c r="AB9" s="11">
        <f t="shared" si="1"/>
        <v>5824</v>
      </c>
      <c r="AC9" s="11">
        <f>SUM(AC5:AC8)</f>
        <v>10996</v>
      </c>
    </row>
    <row r="10" spans="1:29" ht="15" customHeight="1" x14ac:dyDescent="0.15">
      <c r="A10" s="7">
        <v>5</v>
      </c>
      <c r="B10" s="10">
        <v>55</v>
      </c>
      <c r="C10" s="10">
        <v>42</v>
      </c>
      <c r="D10" s="10">
        <v>97</v>
      </c>
      <c r="E10" s="3"/>
      <c r="F10" s="7">
        <v>35</v>
      </c>
      <c r="G10" s="10">
        <v>49</v>
      </c>
      <c r="H10" s="10">
        <v>47</v>
      </c>
      <c r="I10" s="10">
        <v>96</v>
      </c>
      <c r="J10" s="3"/>
      <c r="K10" s="7">
        <v>65</v>
      </c>
      <c r="L10" s="10">
        <v>148</v>
      </c>
      <c r="M10" s="10">
        <v>138</v>
      </c>
      <c r="N10" s="10">
        <v>286</v>
      </c>
      <c r="O10" s="3"/>
      <c r="P10" s="7">
        <v>95</v>
      </c>
      <c r="Q10" s="10">
        <v>35</v>
      </c>
      <c r="R10" s="10">
        <v>84</v>
      </c>
      <c r="S10" s="10">
        <v>119</v>
      </c>
      <c r="U10" s="4" t="s">
        <v>9</v>
      </c>
      <c r="V10" s="15">
        <f>SUM(G21,G27,G33,G39,L9,L15,L21,L27,L33,L39,Q9,Q15,Q21,Q27,Q33,Q39)</f>
        <v>6479</v>
      </c>
      <c r="W10" s="15">
        <f>SUM(H21,H27,H33,H39,M9,M15,M21,M27,M33,M39,R9,R15,R21,R27,R33,R39)</f>
        <v>7689</v>
      </c>
      <c r="X10" s="15">
        <f t="shared" si="0"/>
        <v>14168</v>
      </c>
      <c r="Z10" s="6" t="s">
        <v>28</v>
      </c>
    </row>
    <row r="11" spans="1:29" ht="15" customHeight="1" x14ac:dyDescent="0.15">
      <c r="A11" s="7">
        <v>6</v>
      </c>
      <c r="B11" s="10">
        <v>49</v>
      </c>
      <c r="C11" s="10">
        <v>36</v>
      </c>
      <c r="D11" s="10">
        <v>85</v>
      </c>
      <c r="E11" s="3"/>
      <c r="F11" s="7">
        <v>36</v>
      </c>
      <c r="G11" s="10">
        <v>57</v>
      </c>
      <c r="H11" s="10">
        <v>50</v>
      </c>
      <c r="I11" s="10">
        <v>107</v>
      </c>
      <c r="J11" s="3"/>
      <c r="K11" s="7">
        <v>66</v>
      </c>
      <c r="L11" s="10">
        <v>163</v>
      </c>
      <c r="M11" s="10">
        <v>165</v>
      </c>
      <c r="N11" s="10">
        <v>328</v>
      </c>
      <c r="O11" s="3"/>
      <c r="P11" s="7">
        <v>96</v>
      </c>
      <c r="Q11" s="10">
        <v>16</v>
      </c>
      <c r="R11" s="10">
        <v>65</v>
      </c>
      <c r="S11" s="10">
        <v>81</v>
      </c>
      <c r="U11" s="4" t="s">
        <v>10</v>
      </c>
      <c r="V11" s="15">
        <f>SUM(,G33,G39,L9,L15,L21,L27,L33,L39,Q9,Q15,Q21,Q27,Q33,Q39)</f>
        <v>5542</v>
      </c>
      <c r="W11" s="15">
        <f>SUM(,H33,H39,M9,M15,M21,M27,M33,M39,R9,R15,R21,R27,R33,R39)</f>
        <v>6828</v>
      </c>
      <c r="X11" s="15">
        <f t="shared" si="0"/>
        <v>12370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46</v>
      </c>
      <c r="C12" s="10">
        <v>37</v>
      </c>
      <c r="D12" s="10">
        <v>83</v>
      </c>
      <c r="E12" s="3"/>
      <c r="F12" s="7">
        <v>37</v>
      </c>
      <c r="G12" s="10">
        <v>84</v>
      </c>
      <c r="H12" s="10">
        <v>72</v>
      </c>
      <c r="I12" s="10">
        <v>156</v>
      </c>
      <c r="J12" s="3"/>
      <c r="K12" s="7">
        <v>67</v>
      </c>
      <c r="L12" s="10">
        <v>154</v>
      </c>
      <c r="M12" s="10">
        <v>163</v>
      </c>
      <c r="N12" s="10">
        <v>317</v>
      </c>
      <c r="O12" s="3"/>
      <c r="P12" s="7">
        <v>97</v>
      </c>
      <c r="Q12" s="10">
        <v>12</v>
      </c>
      <c r="R12" s="10">
        <v>48</v>
      </c>
      <c r="S12" s="10">
        <v>60</v>
      </c>
      <c r="U12" s="4" t="s">
        <v>11</v>
      </c>
      <c r="V12" s="15">
        <f>SUM(L9,L15,L21,L27,L33,L39,Q9,Q15,Q21,Q27,Q33,Q39)</f>
        <v>4579</v>
      </c>
      <c r="W12" s="15">
        <f>SUM(M9,M15,M21,M27,M33,M39,R9,R15,R21,R27,R33,R39)</f>
        <v>5865</v>
      </c>
      <c r="X12" s="15">
        <f t="shared" si="0"/>
        <v>10444</v>
      </c>
      <c r="Z12" s="4" t="s">
        <v>25</v>
      </c>
      <c r="AA12" s="10">
        <v>125</v>
      </c>
      <c r="AB12" s="10">
        <v>76</v>
      </c>
      <c r="AC12" s="10">
        <v>201</v>
      </c>
    </row>
    <row r="13" spans="1:29" ht="15" customHeight="1" x14ac:dyDescent="0.15">
      <c r="A13" s="7">
        <v>8</v>
      </c>
      <c r="B13" s="10">
        <v>59</v>
      </c>
      <c r="C13" s="10">
        <v>48</v>
      </c>
      <c r="D13" s="10">
        <v>107</v>
      </c>
      <c r="E13" s="3"/>
      <c r="F13" s="7">
        <v>38</v>
      </c>
      <c r="G13" s="10">
        <v>71</v>
      </c>
      <c r="H13" s="10">
        <v>71</v>
      </c>
      <c r="I13" s="10">
        <v>142</v>
      </c>
      <c r="J13" s="3"/>
      <c r="K13" s="7">
        <v>68</v>
      </c>
      <c r="L13" s="10">
        <v>165</v>
      </c>
      <c r="M13" s="10">
        <v>165</v>
      </c>
      <c r="N13" s="10">
        <v>330</v>
      </c>
      <c r="O13" s="3"/>
      <c r="P13" s="7">
        <v>98</v>
      </c>
      <c r="Q13" s="10">
        <v>6</v>
      </c>
      <c r="R13" s="10">
        <v>28</v>
      </c>
      <c r="S13" s="10">
        <v>34</v>
      </c>
      <c r="U13" s="9" t="s">
        <v>12</v>
      </c>
      <c r="V13" s="12">
        <f>SUM(L15,L21,L27,L33,L39,Q9,Q15,Q21,Q27,Q33,Q39)</f>
        <v>3989</v>
      </c>
      <c r="W13" s="12">
        <f>SUM(M15,M21,M27,M33,M39,R9,R15,R21,R27,R33,R39)</f>
        <v>5242</v>
      </c>
      <c r="X13" s="12">
        <f t="shared" si="0"/>
        <v>9231</v>
      </c>
      <c r="Z13" s="23" t="s">
        <v>26</v>
      </c>
      <c r="AA13" s="10">
        <v>529</v>
      </c>
      <c r="AB13" s="10">
        <v>544</v>
      </c>
      <c r="AC13" s="10">
        <v>1073</v>
      </c>
    </row>
    <row r="14" spans="1:29" ht="15" customHeight="1" x14ac:dyDescent="0.15">
      <c r="A14" s="7">
        <v>9</v>
      </c>
      <c r="B14" s="10">
        <v>50</v>
      </c>
      <c r="C14" s="10">
        <v>51</v>
      </c>
      <c r="D14" s="10">
        <v>101</v>
      </c>
      <c r="E14" s="3"/>
      <c r="F14" s="7">
        <v>39</v>
      </c>
      <c r="G14" s="10">
        <v>77</v>
      </c>
      <c r="H14" s="10">
        <v>71</v>
      </c>
      <c r="I14" s="10">
        <v>148</v>
      </c>
      <c r="J14" s="3"/>
      <c r="K14" s="7">
        <v>69</v>
      </c>
      <c r="L14" s="10">
        <v>155</v>
      </c>
      <c r="M14" s="10">
        <v>177</v>
      </c>
      <c r="N14" s="10">
        <v>332</v>
      </c>
      <c r="O14" s="3"/>
      <c r="P14" s="7">
        <v>99</v>
      </c>
      <c r="Q14" s="10">
        <v>7</v>
      </c>
      <c r="R14" s="10">
        <v>33</v>
      </c>
      <c r="S14" s="10">
        <v>40</v>
      </c>
      <c r="U14" s="4" t="s">
        <v>13</v>
      </c>
      <c r="V14" s="15">
        <f>SUM(L21,L27,L33,L39,Q9,Q15,Q21,Q27,Q33,Q39)</f>
        <v>3204</v>
      </c>
      <c r="W14" s="15">
        <f>SUM(M21,M27,M33,M39,R9,R15,R21,R27,R33,R39)</f>
        <v>4434</v>
      </c>
      <c r="X14" s="15">
        <f t="shared" si="0"/>
        <v>7638</v>
      </c>
      <c r="Z14" s="4" t="s">
        <v>31</v>
      </c>
      <c r="AA14" s="10">
        <v>241</v>
      </c>
      <c r="AB14" s="10">
        <v>254</v>
      </c>
      <c r="AC14" s="10">
        <v>495</v>
      </c>
    </row>
    <row r="15" spans="1:29" ht="15" customHeight="1" x14ac:dyDescent="0.15">
      <c r="A15" s="7"/>
      <c r="B15" s="11">
        <v>259</v>
      </c>
      <c r="C15" s="11">
        <v>214</v>
      </c>
      <c r="D15" s="11">
        <v>473</v>
      </c>
      <c r="E15" s="3"/>
      <c r="F15" s="7"/>
      <c r="G15" s="11">
        <v>338</v>
      </c>
      <c r="H15" s="11">
        <v>311</v>
      </c>
      <c r="I15" s="11">
        <v>649</v>
      </c>
      <c r="J15" s="3"/>
      <c r="K15" s="7"/>
      <c r="L15" s="11">
        <v>785</v>
      </c>
      <c r="M15" s="11">
        <v>808</v>
      </c>
      <c r="N15" s="11">
        <v>1593</v>
      </c>
      <c r="O15" s="3"/>
      <c r="P15" s="7"/>
      <c r="Q15" s="11">
        <v>76</v>
      </c>
      <c r="R15" s="11">
        <v>258</v>
      </c>
      <c r="S15" s="11">
        <v>334</v>
      </c>
      <c r="U15" s="4" t="s">
        <v>14</v>
      </c>
      <c r="V15" s="15">
        <f>SUM(L27,L33,L39,Q9,Q15,Q21,Q27,Q33,Q39)</f>
        <v>2225</v>
      </c>
      <c r="W15" s="15">
        <f>SUM(M27,M33,M39,R9,R15,R21,R27,R33,R39)</f>
        <v>3501</v>
      </c>
      <c r="X15" s="15">
        <f t="shared" si="0"/>
        <v>5726</v>
      </c>
      <c r="Z15" s="4" t="s">
        <v>7</v>
      </c>
      <c r="AA15" s="10">
        <v>269</v>
      </c>
      <c r="AB15" s="10">
        <v>427</v>
      </c>
      <c r="AC15" s="10">
        <v>696</v>
      </c>
    </row>
    <row r="16" spans="1:29" ht="15" customHeight="1" x14ac:dyDescent="0.15">
      <c r="A16" s="7">
        <v>10</v>
      </c>
      <c r="B16" s="10">
        <v>67</v>
      </c>
      <c r="C16" s="10">
        <v>59</v>
      </c>
      <c r="D16" s="10">
        <v>126</v>
      </c>
      <c r="E16" s="3"/>
      <c r="F16" s="7">
        <v>40</v>
      </c>
      <c r="G16" s="10">
        <v>86</v>
      </c>
      <c r="H16" s="10">
        <v>87</v>
      </c>
      <c r="I16" s="10">
        <v>173</v>
      </c>
      <c r="J16" s="3"/>
      <c r="K16" s="7">
        <v>70</v>
      </c>
      <c r="L16" s="10">
        <v>188</v>
      </c>
      <c r="M16" s="10">
        <v>189</v>
      </c>
      <c r="N16" s="10">
        <v>377</v>
      </c>
      <c r="O16" s="3"/>
      <c r="P16" s="7">
        <v>100</v>
      </c>
      <c r="Q16" s="10">
        <v>4</v>
      </c>
      <c r="R16" s="10">
        <v>21</v>
      </c>
      <c r="S16" s="10">
        <v>25</v>
      </c>
      <c r="U16" s="4" t="s">
        <v>15</v>
      </c>
      <c r="V16" s="15">
        <f>SUM(L33,L39,Q9,Q15,Q21,Q27,Q33,Q39)</f>
        <v>1254</v>
      </c>
      <c r="W16" s="15">
        <f>SUM(M33,M39,R9,R15,R21,R27,R33,R39)</f>
        <v>2503</v>
      </c>
      <c r="X16" s="15">
        <f t="shared" si="0"/>
        <v>3757</v>
      </c>
      <c r="Z16" s="9" t="s">
        <v>24</v>
      </c>
      <c r="AA16" s="11">
        <f t="shared" ref="AA16:AB16" si="2">SUM(AA12:AA15)</f>
        <v>1164</v>
      </c>
      <c r="AB16" s="11">
        <f t="shared" si="2"/>
        <v>1301</v>
      </c>
      <c r="AC16" s="11">
        <f>SUM(AC12:AC15)</f>
        <v>2465</v>
      </c>
    </row>
    <row r="17" spans="1:29" ht="15" customHeight="1" x14ac:dyDescent="0.15">
      <c r="A17" s="7">
        <v>11</v>
      </c>
      <c r="B17" s="10">
        <v>60</v>
      </c>
      <c r="C17" s="10">
        <v>55</v>
      </c>
      <c r="D17" s="10">
        <v>115</v>
      </c>
      <c r="E17" s="3"/>
      <c r="F17" s="7">
        <v>41</v>
      </c>
      <c r="G17" s="10">
        <v>93</v>
      </c>
      <c r="H17" s="10">
        <v>78</v>
      </c>
      <c r="I17" s="10">
        <v>171</v>
      </c>
      <c r="J17" s="3"/>
      <c r="K17" s="7">
        <v>71</v>
      </c>
      <c r="L17" s="10">
        <v>169</v>
      </c>
      <c r="M17" s="10">
        <v>159</v>
      </c>
      <c r="N17" s="10">
        <v>328</v>
      </c>
      <c r="O17" s="3"/>
      <c r="P17" s="7">
        <v>101</v>
      </c>
      <c r="Q17" s="10">
        <v>1</v>
      </c>
      <c r="R17" s="10">
        <v>12</v>
      </c>
      <c r="S17" s="10">
        <v>13</v>
      </c>
      <c r="U17" s="4" t="s">
        <v>16</v>
      </c>
      <c r="V17" s="15">
        <f>SUM(L39,Q9,Q15,Q21,Q27,Q33,Q39)</f>
        <v>734</v>
      </c>
      <c r="W17" s="15">
        <f>SUM(M39,R9,R15,R21,R27,R33,R39)</f>
        <v>1689</v>
      </c>
      <c r="X17" s="15">
        <f t="shared" si="0"/>
        <v>2423</v>
      </c>
      <c r="Z17" s="6" t="s">
        <v>29</v>
      </c>
    </row>
    <row r="18" spans="1:29" ht="15" customHeight="1" x14ac:dyDescent="0.15">
      <c r="A18" s="7">
        <v>12</v>
      </c>
      <c r="B18" s="10">
        <v>61</v>
      </c>
      <c r="C18" s="10">
        <v>64</v>
      </c>
      <c r="D18" s="10">
        <v>125</v>
      </c>
      <c r="E18" s="3"/>
      <c r="F18" s="7">
        <v>42</v>
      </c>
      <c r="G18" s="10">
        <v>86</v>
      </c>
      <c r="H18" s="10">
        <v>95</v>
      </c>
      <c r="I18" s="10">
        <v>181</v>
      </c>
      <c r="J18" s="3"/>
      <c r="K18" s="7">
        <v>72</v>
      </c>
      <c r="L18" s="10">
        <v>217</v>
      </c>
      <c r="M18" s="10">
        <v>186</v>
      </c>
      <c r="N18" s="13">
        <v>403</v>
      </c>
      <c r="O18" s="3"/>
      <c r="P18" s="7">
        <v>102</v>
      </c>
      <c r="Q18" s="10">
        <v>1</v>
      </c>
      <c r="R18" s="10">
        <v>9</v>
      </c>
      <c r="S18" s="10">
        <v>10</v>
      </c>
      <c r="U18" s="4" t="s">
        <v>17</v>
      </c>
      <c r="V18" s="15">
        <f>SUM(Q9,Q15,Q21,Q27,Q33,Q39)</f>
        <v>313</v>
      </c>
      <c r="W18" s="15">
        <f>SUM(R9,R15,R21,R27,R33,R39)</f>
        <v>894</v>
      </c>
      <c r="X18" s="15">
        <f t="shared" si="0"/>
        <v>1207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61</v>
      </c>
      <c r="C19" s="10">
        <v>54</v>
      </c>
      <c r="D19" s="10">
        <v>115</v>
      </c>
      <c r="E19" s="3"/>
      <c r="F19" s="7">
        <v>43</v>
      </c>
      <c r="G19" s="10">
        <v>82</v>
      </c>
      <c r="H19" s="10">
        <v>84</v>
      </c>
      <c r="I19" s="10">
        <v>166</v>
      </c>
      <c r="J19" s="3"/>
      <c r="K19" s="7">
        <v>73</v>
      </c>
      <c r="L19" s="10">
        <v>195</v>
      </c>
      <c r="M19" s="10">
        <v>209</v>
      </c>
      <c r="N19" s="10">
        <v>404</v>
      </c>
      <c r="O19" s="3"/>
      <c r="P19" s="7">
        <v>103</v>
      </c>
      <c r="Q19" s="10">
        <v>0</v>
      </c>
      <c r="R19" s="10">
        <v>5</v>
      </c>
      <c r="S19" s="10">
        <v>5</v>
      </c>
      <c r="U19" s="4" t="s">
        <v>18</v>
      </c>
      <c r="V19" s="15">
        <f>SUM(Q15,Q21,Q27,Q33,Q39)</f>
        <v>82</v>
      </c>
      <c r="W19" s="15">
        <f>SUM(R15,R21,R27,R33,R39)</f>
        <v>309</v>
      </c>
      <c r="X19" s="15">
        <f t="shared" si="0"/>
        <v>391</v>
      </c>
      <c r="Z19" s="4" t="s">
        <v>25</v>
      </c>
      <c r="AA19" s="10">
        <v>110</v>
      </c>
      <c r="AB19" s="10">
        <v>100</v>
      </c>
      <c r="AC19" s="10">
        <v>210</v>
      </c>
    </row>
    <row r="20" spans="1:29" ht="15" customHeight="1" x14ac:dyDescent="0.15">
      <c r="A20" s="7">
        <v>14</v>
      </c>
      <c r="B20" s="10">
        <v>70</v>
      </c>
      <c r="C20" s="10">
        <v>55</v>
      </c>
      <c r="D20" s="10">
        <v>125</v>
      </c>
      <c r="E20" s="3"/>
      <c r="F20" s="7">
        <v>44</v>
      </c>
      <c r="G20" s="10">
        <v>87</v>
      </c>
      <c r="H20" s="10">
        <v>76</v>
      </c>
      <c r="I20" s="10">
        <v>163</v>
      </c>
      <c r="J20" s="3"/>
      <c r="K20" s="7">
        <v>74</v>
      </c>
      <c r="L20" s="10">
        <v>210</v>
      </c>
      <c r="M20" s="10">
        <v>190</v>
      </c>
      <c r="N20" s="10">
        <v>400</v>
      </c>
      <c r="O20" s="3"/>
      <c r="P20" s="7">
        <v>104</v>
      </c>
      <c r="Q20" s="10">
        <v>0</v>
      </c>
      <c r="R20" s="10">
        <v>3</v>
      </c>
      <c r="S20" s="10">
        <v>3</v>
      </c>
      <c r="U20" s="4" t="s">
        <v>19</v>
      </c>
      <c r="V20" s="15">
        <f>SUM(Q21,Q27,Q33,Q39)</f>
        <v>6</v>
      </c>
      <c r="W20" s="15">
        <f>SUM(R21,R27,R33,R39)</f>
        <v>51</v>
      </c>
      <c r="X20" s="15">
        <f t="shared" si="0"/>
        <v>57</v>
      </c>
      <c r="Z20" s="23" t="s">
        <v>26</v>
      </c>
      <c r="AA20" s="10">
        <v>785</v>
      </c>
      <c r="AB20" s="10">
        <v>642</v>
      </c>
      <c r="AC20" s="10">
        <v>1427</v>
      </c>
    </row>
    <row r="21" spans="1:29" ht="15" customHeight="1" x14ac:dyDescent="0.15">
      <c r="A21" s="7"/>
      <c r="B21" s="11">
        <v>319</v>
      </c>
      <c r="C21" s="11">
        <v>287</v>
      </c>
      <c r="D21" s="11">
        <v>606</v>
      </c>
      <c r="E21" s="3"/>
      <c r="F21" s="7"/>
      <c r="G21" s="11">
        <v>434</v>
      </c>
      <c r="H21" s="11">
        <v>420</v>
      </c>
      <c r="I21" s="11">
        <v>854</v>
      </c>
      <c r="J21" s="3"/>
      <c r="K21" s="7"/>
      <c r="L21" s="12">
        <v>979</v>
      </c>
      <c r="M21" s="12">
        <v>933</v>
      </c>
      <c r="N21" s="12">
        <v>1912</v>
      </c>
      <c r="O21" s="3"/>
      <c r="P21" s="7"/>
      <c r="Q21" s="11">
        <v>6</v>
      </c>
      <c r="R21" s="11">
        <v>50</v>
      </c>
      <c r="S21" s="11">
        <v>56</v>
      </c>
      <c r="Z21" s="4" t="s">
        <v>31</v>
      </c>
      <c r="AA21" s="10">
        <v>321</v>
      </c>
      <c r="AB21" s="10">
        <v>310</v>
      </c>
      <c r="AC21" s="10">
        <v>631</v>
      </c>
    </row>
    <row r="22" spans="1:29" ht="15" customHeight="1" x14ac:dyDescent="0.15">
      <c r="A22" s="7">
        <v>15</v>
      </c>
      <c r="B22" s="10">
        <v>80</v>
      </c>
      <c r="C22" s="10">
        <v>76</v>
      </c>
      <c r="D22" s="10">
        <v>156</v>
      </c>
      <c r="E22" s="3"/>
      <c r="F22" s="7">
        <v>45</v>
      </c>
      <c r="G22" s="10">
        <v>86</v>
      </c>
      <c r="H22" s="10">
        <v>91</v>
      </c>
      <c r="I22" s="10">
        <v>177</v>
      </c>
      <c r="J22" s="3"/>
      <c r="K22" s="7">
        <v>75</v>
      </c>
      <c r="L22" s="10">
        <v>207</v>
      </c>
      <c r="M22" s="10">
        <v>211</v>
      </c>
      <c r="N22" s="10">
        <v>418</v>
      </c>
      <c r="O22" s="3"/>
      <c r="P22" s="7">
        <v>105</v>
      </c>
      <c r="Q22" s="10">
        <v>0</v>
      </c>
      <c r="R22" s="10">
        <v>1</v>
      </c>
      <c r="S22" s="10">
        <v>1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378</v>
      </c>
      <c r="AB22" s="10">
        <v>598</v>
      </c>
      <c r="AC22" s="10">
        <v>976</v>
      </c>
    </row>
    <row r="23" spans="1:29" ht="15" customHeight="1" x14ac:dyDescent="0.15">
      <c r="A23" s="7">
        <v>16</v>
      </c>
      <c r="B23" s="10">
        <v>89</v>
      </c>
      <c r="C23" s="10">
        <v>69</v>
      </c>
      <c r="D23" s="10">
        <v>158</v>
      </c>
      <c r="E23" s="3"/>
      <c r="F23" s="7">
        <v>46</v>
      </c>
      <c r="G23" s="10">
        <v>91</v>
      </c>
      <c r="H23" s="10">
        <v>85</v>
      </c>
      <c r="I23" s="10">
        <v>176</v>
      </c>
      <c r="J23" s="3"/>
      <c r="K23" s="7">
        <v>76</v>
      </c>
      <c r="L23" s="10">
        <v>259</v>
      </c>
      <c r="M23" s="10">
        <v>243</v>
      </c>
      <c r="N23" s="10">
        <v>502</v>
      </c>
      <c r="O23" s="3"/>
      <c r="P23" s="7">
        <v>106</v>
      </c>
      <c r="Q23" s="10">
        <v>0</v>
      </c>
      <c r="R23" s="10">
        <v>0</v>
      </c>
      <c r="S23" s="10">
        <v>0</v>
      </c>
      <c r="U23" s="4" t="s">
        <v>4</v>
      </c>
      <c r="V23" s="18">
        <f>V4/$V$8*100</f>
        <v>8.5324232081911262</v>
      </c>
      <c r="W23" s="18">
        <f>W4/$W$8*100</f>
        <v>6.5413842678168006</v>
      </c>
      <c r="X23" s="18">
        <f>X4/$X$8*100</f>
        <v>7.4859671848013818</v>
      </c>
      <c r="Z23" s="9" t="s">
        <v>24</v>
      </c>
      <c r="AA23" s="11">
        <f t="shared" ref="AA23:AB23" si="3">SUM(AA19:AA22)</f>
        <v>1594</v>
      </c>
      <c r="AB23" s="11">
        <f t="shared" si="3"/>
        <v>1650</v>
      </c>
      <c r="AC23" s="11">
        <f>SUM(AC19:AC22)</f>
        <v>3244</v>
      </c>
    </row>
    <row r="24" spans="1:29" ht="15" customHeight="1" x14ac:dyDescent="0.15">
      <c r="A24" s="7">
        <v>17</v>
      </c>
      <c r="B24" s="10">
        <v>69</v>
      </c>
      <c r="C24" s="10">
        <v>75</v>
      </c>
      <c r="D24" s="10">
        <v>144</v>
      </c>
      <c r="E24" s="3"/>
      <c r="F24" s="7">
        <v>47</v>
      </c>
      <c r="G24" s="10">
        <v>102</v>
      </c>
      <c r="H24" s="10">
        <v>91</v>
      </c>
      <c r="I24" s="10">
        <v>193</v>
      </c>
      <c r="J24" s="3"/>
      <c r="K24" s="7">
        <v>77</v>
      </c>
      <c r="L24" s="10">
        <v>205</v>
      </c>
      <c r="M24" s="10">
        <v>219</v>
      </c>
      <c r="N24" s="10">
        <v>424</v>
      </c>
      <c r="O24" s="3"/>
      <c r="P24" s="7">
        <v>107</v>
      </c>
      <c r="Q24" s="10">
        <v>0</v>
      </c>
      <c r="R24" s="10">
        <v>0</v>
      </c>
      <c r="S24" s="10">
        <v>0</v>
      </c>
      <c r="U24" s="4" t="s">
        <v>5</v>
      </c>
      <c r="V24" s="18">
        <f>V5/$V$8*100</f>
        <v>46.086461888509675</v>
      </c>
      <c r="W24" s="18">
        <f>W5/$W$8*100</f>
        <v>39.628260423084818</v>
      </c>
      <c r="X24" s="18">
        <f>X5/$X$8*100</f>
        <v>42.692141623488773</v>
      </c>
      <c r="Z24" s="6" t="s">
        <v>30</v>
      </c>
    </row>
    <row r="25" spans="1:29" ht="15" customHeight="1" x14ac:dyDescent="0.15">
      <c r="A25" s="7">
        <v>18</v>
      </c>
      <c r="B25" s="10">
        <v>81</v>
      </c>
      <c r="C25" s="10">
        <v>71</v>
      </c>
      <c r="D25" s="10">
        <v>152</v>
      </c>
      <c r="E25" s="3"/>
      <c r="F25" s="7">
        <v>48</v>
      </c>
      <c r="G25" s="10">
        <v>107</v>
      </c>
      <c r="H25" s="10">
        <v>88</v>
      </c>
      <c r="I25" s="10">
        <v>195</v>
      </c>
      <c r="J25" s="3"/>
      <c r="K25" s="7">
        <v>78</v>
      </c>
      <c r="L25" s="10">
        <v>207</v>
      </c>
      <c r="M25" s="10">
        <v>219</v>
      </c>
      <c r="N25" s="10">
        <v>426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8">
        <f>V6/$V$8*100</f>
        <v>20.068259385665531</v>
      </c>
      <c r="W25" s="18">
        <f>W6/$W$8*100</f>
        <v>17.878414458821112</v>
      </c>
      <c r="X25" s="18">
        <f>X6/$X$8*100</f>
        <v>18.917314335060446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57</v>
      </c>
      <c r="C26" s="10">
        <v>74</v>
      </c>
      <c r="D26" s="10">
        <v>131</v>
      </c>
      <c r="E26" s="3"/>
      <c r="F26" s="7">
        <v>49</v>
      </c>
      <c r="G26" s="10">
        <v>117</v>
      </c>
      <c r="H26" s="10">
        <v>86</v>
      </c>
      <c r="I26" s="10">
        <v>203</v>
      </c>
      <c r="J26" s="3"/>
      <c r="K26" s="7">
        <v>79</v>
      </c>
      <c r="L26" s="10">
        <v>93</v>
      </c>
      <c r="M26" s="10">
        <v>106</v>
      </c>
      <c r="N26" s="10">
        <v>199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8">
        <f>V7/$V$8*100</f>
        <v>25.312855517633675</v>
      </c>
      <c r="W26" s="18">
        <f>W7/$W$8*100</f>
        <v>35.951940850277268</v>
      </c>
      <c r="X26" s="18">
        <f>X7/$X$8*100</f>
        <v>30.904576856649395</v>
      </c>
      <c r="Z26" s="4" t="s">
        <v>25</v>
      </c>
      <c r="AA26" s="10">
        <v>65</v>
      </c>
      <c r="AB26" s="10">
        <v>66</v>
      </c>
      <c r="AC26" s="10">
        <v>131</v>
      </c>
    </row>
    <row r="27" spans="1:29" ht="15" customHeight="1" x14ac:dyDescent="0.15">
      <c r="A27" s="7"/>
      <c r="B27" s="11">
        <v>376</v>
      </c>
      <c r="C27" s="11">
        <v>365</v>
      </c>
      <c r="D27" s="11">
        <v>741</v>
      </c>
      <c r="E27" s="3"/>
      <c r="F27" s="7"/>
      <c r="G27" s="11">
        <v>503</v>
      </c>
      <c r="H27" s="11">
        <v>441</v>
      </c>
      <c r="I27" s="11">
        <v>944</v>
      </c>
      <c r="J27" s="3"/>
      <c r="K27" s="7"/>
      <c r="L27" s="11">
        <v>971</v>
      </c>
      <c r="M27" s="11">
        <v>998</v>
      </c>
      <c r="N27" s="11">
        <v>1969</v>
      </c>
      <c r="O27" s="3"/>
      <c r="P27" s="7"/>
      <c r="Q27" s="12">
        <v>0</v>
      </c>
      <c r="R27" s="12">
        <v>1</v>
      </c>
      <c r="S27" s="12">
        <v>1</v>
      </c>
      <c r="U27" s="17" t="s">
        <v>3</v>
      </c>
      <c r="V27" s="19">
        <f>SUM(V23:V26)</f>
        <v>100.00000000000001</v>
      </c>
      <c r="W27" s="19">
        <f>SUM(W23:W26)</f>
        <v>100</v>
      </c>
      <c r="X27" s="19">
        <f>SUM(X23:X26)</f>
        <v>100</v>
      </c>
      <c r="Z27" s="23" t="s">
        <v>26</v>
      </c>
      <c r="AA27" s="10">
        <v>367</v>
      </c>
      <c r="AB27" s="10">
        <v>352</v>
      </c>
      <c r="AC27" s="10">
        <v>719</v>
      </c>
    </row>
    <row r="28" spans="1:29" ht="15" customHeight="1" x14ac:dyDescent="0.15">
      <c r="A28" s="7">
        <v>20</v>
      </c>
      <c r="B28" s="10">
        <v>59</v>
      </c>
      <c r="C28" s="10">
        <v>61</v>
      </c>
      <c r="D28" s="10">
        <v>120</v>
      </c>
      <c r="E28" s="3"/>
      <c r="F28" s="7">
        <v>50</v>
      </c>
      <c r="G28" s="10">
        <v>101</v>
      </c>
      <c r="H28" s="10">
        <v>94</v>
      </c>
      <c r="I28" s="10">
        <v>195</v>
      </c>
      <c r="J28" s="3"/>
      <c r="K28" s="7">
        <v>80</v>
      </c>
      <c r="L28" s="10">
        <v>98</v>
      </c>
      <c r="M28" s="10">
        <v>130</v>
      </c>
      <c r="N28" s="10">
        <v>228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8">
        <f t="shared" ref="V28:V39" si="4">V9/$V$8*100</f>
        <v>28.327645051194537</v>
      </c>
      <c r="W28" s="18">
        <f t="shared" ref="W28:W39" si="5">W9/$W$8*100</f>
        <v>25.128363113575681</v>
      </c>
      <c r="X28" s="18">
        <f t="shared" ref="X28:X39" si="6">X9/$X$8*100</f>
        <v>26.646157167530227</v>
      </c>
      <c r="Z28" s="4" t="s">
        <v>31</v>
      </c>
      <c r="AA28" s="10">
        <v>209</v>
      </c>
      <c r="AB28" s="10">
        <v>187</v>
      </c>
      <c r="AC28" s="10">
        <v>396</v>
      </c>
    </row>
    <row r="29" spans="1:29" ht="15" customHeight="1" x14ac:dyDescent="0.15">
      <c r="A29" s="7">
        <v>21</v>
      </c>
      <c r="B29" s="10">
        <v>65</v>
      </c>
      <c r="C29" s="10">
        <v>56</v>
      </c>
      <c r="D29" s="10">
        <v>121</v>
      </c>
      <c r="E29" s="3"/>
      <c r="F29" s="7">
        <v>51</v>
      </c>
      <c r="G29" s="10">
        <v>103</v>
      </c>
      <c r="H29" s="10">
        <v>101</v>
      </c>
      <c r="I29" s="10">
        <v>204</v>
      </c>
      <c r="J29" s="3"/>
      <c r="K29" s="7">
        <v>81</v>
      </c>
      <c r="L29" s="10">
        <v>110</v>
      </c>
      <c r="M29" s="10">
        <v>173</v>
      </c>
      <c r="N29" s="10">
        <v>283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8">
        <f t="shared" si="4"/>
        <v>73.708759954493743</v>
      </c>
      <c r="W29" s="18">
        <f t="shared" si="5"/>
        <v>78.958718422674053</v>
      </c>
      <c r="X29" s="18">
        <f t="shared" si="6"/>
        <v>76.468048359240072</v>
      </c>
      <c r="Z29" s="4" t="s">
        <v>7</v>
      </c>
      <c r="AA29" s="10">
        <v>219</v>
      </c>
      <c r="AB29" s="10">
        <v>358</v>
      </c>
      <c r="AC29" s="10">
        <v>577</v>
      </c>
    </row>
    <row r="30" spans="1:29" ht="15" customHeight="1" x14ac:dyDescent="0.15">
      <c r="A30" s="7">
        <v>22</v>
      </c>
      <c r="B30" s="10">
        <v>55</v>
      </c>
      <c r="C30" s="10">
        <v>50</v>
      </c>
      <c r="D30" s="10">
        <v>105</v>
      </c>
      <c r="E30" s="3"/>
      <c r="F30" s="7">
        <v>52</v>
      </c>
      <c r="G30" s="10">
        <v>101</v>
      </c>
      <c r="H30" s="10">
        <v>100</v>
      </c>
      <c r="I30" s="10">
        <v>201</v>
      </c>
      <c r="J30" s="3"/>
      <c r="K30" s="7">
        <v>82</v>
      </c>
      <c r="L30" s="10">
        <v>112</v>
      </c>
      <c r="M30" s="10">
        <v>162</v>
      </c>
      <c r="N30" s="10">
        <v>274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8">
        <f t="shared" si="4"/>
        <v>63.048919226393629</v>
      </c>
      <c r="W30" s="18">
        <f t="shared" si="5"/>
        <v>70.117067159581026</v>
      </c>
      <c r="X30" s="18">
        <f t="shared" si="6"/>
        <v>66.763816925734019</v>
      </c>
      <c r="Z30" s="9" t="s">
        <v>24</v>
      </c>
      <c r="AA30" s="11">
        <f t="shared" ref="AA30:AB30" si="7">SUM(AA26:AA29)</f>
        <v>860</v>
      </c>
      <c r="AB30" s="11">
        <f t="shared" si="7"/>
        <v>963</v>
      </c>
      <c r="AC30" s="11">
        <f>SUM(AC26:AC29)</f>
        <v>1823</v>
      </c>
    </row>
    <row r="31" spans="1:29" ht="15" customHeight="1" x14ac:dyDescent="0.15">
      <c r="A31" s="7">
        <v>23</v>
      </c>
      <c r="B31" s="10">
        <v>48</v>
      </c>
      <c r="C31" s="10">
        <v>55</v>
      </c>
      <c r="D31" s="10">
        <v>103</v>
      </c>
      <c r="E31" s="3"/>
      <c r="F31" s="7">
        <v>53</v>
      </c>
      <c r="G31" s="10">
        <v>105</v>
      </c>
      <c r="H31" s="10">
        <v>93</v>
      </c>
      <c r="I31" s="10">
        <v>198</v>
      </c>
      <c r="J31" s="3"/>
      <c r="K31" s="7">
        <v>83</v>
      </c>
      <c r="L31" s="10">
        <v>106</v>
      </c>
      <c r="M31" s="10">
        <v>172</v>
      </c>
      <c r="N31" s="10">
        <v>278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8">
        <f t="shared" si="4"/>
        <v>52.093287827076217</v>
      </c>
      <c r="W31" s="18">
        <f t="shared" si="5"/>
        <v>60.227972889710415</v>
      </c>
      <c r="X31" s="18">
        <f t="shared" si="6"/>
        <v>56.368739205526772</v>
      </c>
      <c r="Z31" s="6"/>
    </row>
    <row r="32" spans="1:29" ht="15" customHeight="1" x14ac:dyDescent="0.15">
      <c r="A32" s="7">
        <v>24</v>
      </c>
      <c r="B32" s="10">
        <v>61</v>
      </c>
      <c r="C32" s="10">
        <v>53</v>
      </c>
      <c r="D32" s="10">
        <v>114</v>
      </c>
      <c r="E32" s="3"/>
      <c r="F32" s="7">
        <v>54</v>
      </c>
      <c r="G32" s="10">
        <v>98</v>
      </c>
      <c r="H32" s="10">
        <v>94</v>
      </c>
      <c r="I32" s="10">
        <v>192</v>
      </c>
      <c r="J32" s="3"/>
      <c r="K32" s="7">
        <v>84</v>
      </c>
      <c r="L32" s="10">
        <v>94</v>
      </c>
      <c r="M32" s="10">
        <v>177</v>
      </c>
      <c r="N32" s="10">
        <v>271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19">
        <f t="shared" si="4"/>
        <v>45.381114903299199</v>
      </c>
      <c r="W32" s="19">
        <f t="shared" si="5"/>
        <v>53.83035530909838</v>
      </c>
      <c r="X32" s="19">
        <f t="shared" si="6"/>
        <v>49.821891191709845</v>
      </c>
      <c r="Z32" s="6"/>
      <c r="AA32" s="25"/>
      <c r="AB32" s="24"/>
      <c r="AC32" s="24"/>
    </row>
    <row r="33" spans="1:29" ht="15" customHeight="1" x14ac:dyDescent="0.15">
      <c r="A33" s="7"/>
      <c r="B33" s="11">
        <v>288</v>
      </c>
      <c r="C33" s="11">
        <v>275</v>
      </c>
      <c r="D33" s="11">
        <v>563</v>
      </c>
      <c r="E33" s="3"/>
      <c r="F33" s="7"/>
      <c r="G33" s="11">
        <v>508</v>
      </c>
      <c r="H33" s="11">
        <v>482</v>
      </c>
      <c r="I33" s="11">
        <v>990</v>
      </c>
      <c r="J33" s="3"/>
      <c r="K33" s="7"/>
      <c r="L33" s="11">
        <v>520</v>
      </c>
      <c r="M33" s="11">
        <v>814</v>
      </c>
      <c r="N33" s="11">
        <v>1334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8">
        <f t="shared" si="4"/>
        <v>36.450511945392492</v>
      </c>
      <c r="W33" s="18">
        <f t="shared" si="5"/>
        <v>45.532963647566241</v>
      </c>
      <c r="X33" s="18">
        <f t="shared" si="6"/>
        <v>41.224093264248708</v>
      </c>
      <c r="Z33" s="6" t="s">
        <v>3</v>
      </c>
    </row>
    <row r="34" spans="1:29" ht="15" customHeight="1" x14ac:dyDescent="0.15">
      <c r="A34" s="7">
        <v>25</v>
      </c>
      <c r="B34" s="10">
        <v>59</v>
      </c>
      <c r="C34" s="10">
        <v>46</v>
      </c>
      <c r="D34" s="10">
        <v>105</v>
      </c>
      <c r="E34" s="3"/>
      <c r="F34" s="7">
        <v>55</v>
      </c>
      <c r="G34" s="10">
        <v>94</v>
      </c>
      <c r="H34" s="10">
        <v>90</v>
      </c>
      <c r="I34" s="10">
        <v>184</v>
      </c>
      <c r="J34" s="3"/>
      <c r="K34" s="7">
        <v>85</v>
      </c>
      <c r="L34" s="10">
        <v>84</v>
      </c>
      <c r="M34" s="10">
        <v>160</v>
      </c>
      <c r="N34" s="10">
        <v>244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8">
        <f t="shared" si="4"/>
        <v>25.312855517633675</v>
      </c>
      <c r="W34" s="18">
        <f t="shared" si="5"/>
        <v>35.951940850277268</v>
      </c>
      <c r="X34" s="18">
        <f t="shared" si="6"/>
        <v>30.904576856649395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57</v>
      </c>
      <c r="C35" s="10">
        <v>45</v>
      </c>
      <c r="D35" s="10">
        <v>102</v>
      </c>
      <c r="E35" s="3"/>
      <c r="F35" s="7">
        <v>56</v>
      </c>
      <c r="G35" s="10">
        <v>91</v>
      </c>
      <c r="H35" s="10">
        <v>88</v>
      </c>
      <c r="I35" s="10">
        <v>179</v>
      </c>
      <c r="J35" s="3"/>
      <c r="K35" s="7">
        <v>86</v>
      </c>
      <c r="L35" s="10">
        <v>89</v>
      </c>
      <c r="M35" s="10">
        <v>158</v>
      </c>
      <c r="N35" s="10">
        <v>247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8">
        <f t="shared" si="4"/>
        <v>14.266211604095563</v>
      </c>
      <c r="W35" s="18">
        <f t="shared" si="5"/>
        <v>25.703429862394746</v>
      </c>
      <c r="X35" s="18">
        <f t="shared" si="6"/>
        <v>20.277417962003454</v>
      </c>
      <c r="Z35" s="4" t="s">
        <v>25</v>
      </c>
      <c r="AA35" s="10">
        <f>SUM(AA5,AA12,AA19,AA26)</f>
        <v>750</v>
      </c>
      <c r="AB35" s="10">
        <f t="shared" ref="AA35:AB38" si="8">SUM(AB5,AB12,AB19,AB26)</f>
        <v>637</v>
      </c>
      <c r="AC35" s="10">
        <f>SUM(AA35:AB35)</f>
        <v>1387</v>
      </c>
    </row>
    <row r="36" spans="1:29" ht="15" customHeight="1" x14ac:dyDescent="0.15">
      <c r="A36" s="7">
        <v>27</v>
      </c>
      <c r="B36" s="10">
        <v>55</v>
      </c>
      <c r="C36" s="10">
        <v>54</v>
      </c>
      <c r="D36" s="10">
        <v>109</v>
      </c>
      <c r="E36" s="3"/>
      <c r="F36" s="7">
        <v>57</v>
      </c>
      <c r="G36" s="10">
        <v>89</v>
      </c>
      <c r="H36" s="10">
        <v>103</v>
      </c>
      <c r="I36" s="10">
        <v>192</v>
      </c>
      <c r="J36" s="3"/>
      <c r="K36" s="7">
        <v>87</v>
      </c>
      <c r="L36" s="10">
        <v>76</v>
      </c>
      <c r="M36" s="10">
        <v>153</v>
      </c>
      <c r="N36" s="10">
        <v>229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8">
        <f t="shared" si="4"/>
        <v>8.3503981797497158</v>
      </c>
      <c r="W36" s="18">
        <f t="shared" si="5"/>
        <v>17.344423906346272</v>
      </c>
      <c r="X36" s="18">
        <f t="shared" si="6"/>
        <v>13.077504317789293</v>
      </c>
      <c r="Z36" s="23" t="s">
        <v>26</v>
      </c>
      <c r="AA36" s="10">
        <f t="shared" si="8"/>
        <v>4051</v>
      </c>
      <c r="AB36" s="10">
        <f t="shared" si="8"/>
        <v>3859</v>
      </c>
      <c r="AC36" s="13">
        <f>SUM(AA36:AB36)</f>
        <v>7910</v>
      </c>
    </row>
    <row r="37" spans="1:29" ht="15" customHeight="1" x14ac:dyDescent="0.15">
      <c r="A37" s="7">
        <v>28</v>
      </c>
      <c r="B37" s="10">
        <v>63</v>
      </c>
      <c r="C37" s="10">
        <v>47</v>
      </c>
      <c r="D37" s="10">
        <v>110</v>
      </c>
      <c r="E37" s="3"/>
      <c r="F37" s="7">
        <v>58</v>
      </c>
      <c r="G37" s="10">
        <v>100</v>
      </c>
      <c r="H37" s="10">
        <v>132</v>
      </c>
      <c r="I37" s="10">
        <v>232</v>
      </c>
      <c r="J37" s="3"/>
      <c r="K37" s="7">
        <v>88</v>
      </c>
      <c r="L37" s="10">
        <v>93</v>
      </c>
      <c r="M37" s="10">
        <v>163</v>
      </c>
      <c r="N37" s="10">
        <v>256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8">
        <f t="shared" si="4"/>
        <v>3.560864618885097</v>
      </c>
      <c r="W37" s="18">
        <f t="shared" si="5"/>
        <v>9.1805298829328397</v>
      </c>
      <c r="X37" s="18">
        <f t="shared" si="6"/>
        <v>6.5144645941278068</v>
      </c>
      <c r="Z37" s="4" t="s">
        <v>31</v>
      </c>
      <c r="AA37" s="10">
        <f t="shared" si="8"/>
        <v>1764</v>
      </c>
      <c r="AB37" s="10">
        <f t="shared" si="8"/>
        <v>1741</v>
      </c>
      <c r="AC37" s="13">
        <f>SUM(AA37:AB37)</f>
        <v>3505</v>
      </c>
    </row>
    <row r="38" spans="1:29" ht="15" customHeight="1" x14ac:dyDescent="0.15">
      <c r="A38" s="7">
        <v>29</v>
      </c>
      <c r="B38" s="10">
        <v>47</v>
      </c>
      <c r="C38" s="10">
        <v>48</v>
      </c>
      <c r="D38" s="10">
        <v>95</v>
      </c>
      <c r="E38" s="3"/>
      <c r="F38" s="7">
        <v>59</v>
      </c>
      <c r="G38" s="10">
        <v>81</v>
      </c>
      <c r="H38" s="10">
        <v>68</v>
      </c>
      <c r="I38" s="10">
        <v>149</v>
      </c>
      <c r="J38" s="3"/>
      <c r="K38" s="7">
        <v>89</v>
      </c>
      <c r="L38" s="10">
        <v>79</v>
      </c>
      <c r="M38" s="10">
        <v>161</v>
      </c>
      <c r="N38" s="10">
        <v>240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8">
        <f t="shared" si="4"/>
        <v>0.93287827076222984</v>
      </c>
      <c r="W38" s="18">
        <f t="shared" si="5"/>
        <v>3.1731361675908807</v>
      </c>
      <c r="X38" s="18">
        <f t="shared" si="6"/>
        <v>2.1103195164075994</v>
      </c>
      <c r="Z38" s="4" t="s">
        <v>7</v>
      </c>
      <c r="AA38" s="10">
        <f t="shared" si="8"/>
        <v>2225</v>
      </c>
      <c r="AB38" s="10">
        <f t="shared" si="8"/>
        <v>3501</v>
      </c>
      <c r="AC38" s="13">
        <f>SUM(AA38:AB38)</f>
        <v>5726</v>
      </c>
    </row>
    <row r="39" spans="1:29" ht="15" customHeight="1" x14ac:dyDescent="0.15">
      <c r="A39" s="7"/>
      <c r="B39" s="11">
        <v>281</v>
      </c>
      <c r="C39" s="11">
        <v>240</v>
      </c>
      <c r="D39" s="11">
        <v>521</v>
      </c>
      <c r="E39" s="3"/>
      <c r="F39" s="7"/>
      <c r="G39" s="11">
        <v>455</v>
      </c>
      <c r="H39" s="11">
        <v>481</v>
      </c>
      <c r="I39" s="11">
        <v>936</v>
      </c>
      <c r="J39" s="3"/>
      <c r="K39" s="7"/>
      <c r="L39" s="11">
        <v>421</v>
      </c>
      <c r="M39" s="11">
        <v>795</v>
      </c>
      <c r="N39" s="11">
        <v>1216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8">
        <f t="shared" si="4"/>
        <v>6.8259385665529013E-2</v>
      </c>
      <c r="W39" s="18">
        <f t="shared" si="5"/>
        <v>0.5237215033887862</v>
      </c>
      <c r="X39" s="18">
        <f t="shared" si="6"/>
        <v>0.30764248704663211</v>
      </c>
      <c r="Z39" s="9" t="s">
        <v>24</v>
      </c>
      <c r="AA39" s="11">
        <f>SUM(AA35:AA38)</f>
        <v>8790</v>
      </c>
      <c r="AB39" s="11">
        <f>SUM(AB35:AB38)</f>
        <v>9738</v>
      </c>
      <c r="AC39" s="11">
        <f>SUM(AC35:AC38)</f>
        <v>18528</v>
      </c>
    </row>
    <row r="81" spans="7:9" x14ac:dyDescent="0.15">
      <c r="G81" s="21"/>
      <c r="H81" s="21"/>
      <c r="I81" s="21"/>
    </row>
    <row r="93" spans="7:9" x14ac:dyDescent="0.15">
      <c r="G93" s="21"/>
      <c r="H93" s="21"/>
      <c r="I93" s="21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mergeCells count="2">
    <mergeCell ref="F1:H1"/>
    <mergeCell ref="V2:W2"/>
  </mergeCells>
  <phoneticPr fontId="11"/>
  <pageMargins left="0.23622047244094491" right="0.23622047244094491" top="0.94488188976377963" bottom="0.35433070866141736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2</vt:i4>
      </vt:variant>
    </vt:vector>
  </HeadingPairs>
  <TitlesOfParts>
    <vt:vector size="17" baseType="lpstr">
      <vt:lpstr>貼り付けシート１</vt:lpstr>
      <vt:lpstr>コピーシート</vt:lpstr>
      <vt:lpstr>４月</vt:lpstr>
      <vt:lpstr>５月</vt:lpstr>
      <vt:lpstr>６月</vt:lpstr>
      <vt:lpstr>７月</vt:lpstr>
      <vt:lpstr>８月</vt:lpstr>
      <vt:lpstr>９月</vt:lpstr>
      <vt:lpstr>10月</vt:lpstr>
      <vt:lpstr>11月</vt:lpstr>
      <vt:lpstr>12月</vt:lpstr>
      <vt:lpstr>12月（全住民） (年報用)</vt:lpstr>
      <vt:lpstr>1月（全住民）</vt:lpstr>
      <vt:lpstr>2月（全住民）</vt:lpstr>
      <vt:lpstr>3月（全住民）</vt:lpstr>
      <vt:lpstr>_A600000</vt:lpstr>
      <vt:lpstr>_A655555</vt:lpstr>
    </vt:vector>
  </TitlesOfParts>
  <Company>竹田市役所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竹田市役所</dc:creator>
  <cp:lastModifiedBy>島村　育郎</cp:lastModifiedBy>
  <cp:lastPrinted>2026-01-30T06:54:36Z</cp:lastPrinted>
  <dcterms:created xsi:type="dcterms:W3CDTF">2005-05-02T01:20:17Z</dcterms:created>
  <dcterms:modified xsi:type="dcterms:W3CDTF">2026-01-30T06:57:18Z</dcterms:modified>
</cp:coreProperties>
</file>